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0490" windowHeight="6255" firstSheet="10" activeTab="11"/>
  </bookViews>
  <sheets>
    <sheet name="RV Information for Jan'24" sheetId="1" r:id="rId1"/>
    <sheet name="RV Information for Feb'24" sheetId="3" r:id="rId2"/>
    <sheet name="RV Information for MAR'24" sheetId="4" r:id="rId3"/>
    <sheet name="RV Information for APRIL'24" sheetId="8" r:id="rId4"/>
    <sheet name="RV Information for MAY'24" sheetId="7" r:id="rId5"/>
    <sheet name="RV Information for JUN'24" sheetId="9" r:id="rId6"/>
    <sheet name="RV Information for JULY'24" sheetId="10" r:id="rId7"/>
    <sheet name="RV INFORMATION FOR AUG'24" sheetId="11" r:id="rId8"/>
    <sheet name="RV INFORMATION FOR Sep'24" sheetId="12" r:id="rId9"/>
    <sheet name="RV INFORMATION FOR OCT'24" sheetId="13" r:id="rId10"/>
    <sheet name="RV INFORMATION FOR NOV'24" sheetId="14" r:id="rId11"/>
    <sheet name="RV INFORMATION FOR DEC'24" sheetId="15" r:id="rId1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5" i="15" l="1"/>
  <c r="Q6" i="15"/>
  <c r="Q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0" i="15"/>
  <c r="Q21" i="15"/>
  <c r="Q22" i="15"/>
  <c r="Q23" i="15"/>
  <c r="Q24" i="15"/>
  <c r="Q25" i="15"/>
  <c r="Q26" i="15"/>
  <c r="Q27" i="15"/>
  <c r="Q28" i="15"/>
  <c r="Q29" i="15"/>
  <c r="Q30" i="15"/>
  <c r="Q31" i="15"/>
  <c r="Q32" i="15"/>
  <c r="Q33" i="15"/>
  <c r="Q41" i="15"/>
  <c r="Q38" i="15"/>
  <c r="Q37" i="15"/>
  <c r="Q36" i="15"/>
  <c r="Q35" i="15"/>
  <c r="Q34" i="15"/>
  <c r="Q30" i="14"/>
  <c r="Q31" i="14"/>
  <c r="Q32" i="14"/>
  <c r="Q33" i="14"/>
  <c r="Q39" i="15" l="1"/>
  <c r="O14" i="14" l="1"/>
  <c r="O25" i="14"/>
  <c r="O16" i="14"/>
  <c r="Q16" i="14" l="1"/>
  <c r="Q14" i="14"/>
  <c r="Q15" i="14"/>
  <c r="Q17" i="14"/>
  <c r="Q18" i="14"/>
  <c r="Q56" i="14" l="1"/>
  <c r="Q53" i="14"/>
  <c r="Q52" i="14"/>
  <c r="Q51" i="14"/>
  <c r="Q50" i="14"/>
  <c r="Q49" i="14"/>
  <c r="Q48" i="14"/>
  <c r="Q47" i="14"/>
  <c r="Q46" i="14"/>
  <c r="Q45" i="14"/>
  <c r="Q44" i="14"/>
  <c r="Q43" i="14"/>
  <c r="Q42" i="14"/>
  <c r="Q41" i="14"/>
  <c r="Q40" i="14"/>
  <c r="Q39" i="14"/>
  <c r="Q38" i="14"/>
  <c r="Q37" i="14"/>
  <c r="Q36" i="14"/>
  <c r="Q35" i="14"/>
  <c r="Q34" i="14"/>
  <c r="Q29" i="14"/>
  <c r="Q28" i="14"/>
  <c r="Q27" i="14"/>
  <c r="Q26" i="14"/>
  <c r="Q25" i="14"/>
  <c r="Q24" i="14"/>
  <c r="Q23" i="14"/>
  <c r="Q22" i="14"/>
  <c r="Q21" i="14"/>
  <c r="Q20" i="14"/>
  <c r="Q19" i="14"/>
  <c r="Q13" i="14"/>
  <c r="Q12" i="14"/>
  <c r="Q11" i="14"/>
  <c r="Q10" i="14"/>
  <c r="Q9" i="14"/>
  <c r="Q8" i="14"/>
  <c r="Q7" i="14"/>
  <c r="Q6" i="14"/>
  <c r="Q5" i="14"/>
  <c r="Q54" i="13"/>
  <c r="Q54" i="14" l="1"/>
  <c r="O15" i="13"/>
  <c r="Q14" i="13" l="1"/>
  <c r="Q15" i="13"/>
  <c r="O23" i="12"/>
  <c r="Q23" i="12"/>
  <c r="Q56" i="13"/>
  <c r="Q53" i="13"/>
  <c r="Q52" i="13"/>
  <c r="Q51" i="13"/>
  <c r="Q50" i="13"/>
  <c r="Q49" i="13"/>
  <c r="Q48" i="13"/>
  <c r="Q47" i="13"/>
  <c r="Q46" i="13"/>
  <c r="Q45" i="13"/>
  <c r="Q44" i="13"/>
  <c r="Q43" i="13"/>
  <c r="Q42" i="13"/>
  <c r="Q41" i="13"/>
  <c r="Q40" i="13"/>
  <c r="Q39" i="13"/>
  <c r="Q38" i="13"/>
  <c r="Q37" i="13"/>
  <c r="Q36" i="13"/>
  <c r="Q35" i="13"/>
  <c r="Q34" i="13"/>
  <c r="Q31" i="13"/>
  <c r="Q30" i="13"/>
  <c r="Q29" i="13"/>
  <c r="Q28" i="13"/>
  <c r="Q27" i="13"/>
  <c r="Q26" i="13"/>
  <c r="Q25" i="13"/>
  <c r="Q24" i="13"/>
  <c r="Q23" i="13"/>
  <c r="Q22" i="13"/>
  <c r="Q21" i="13"/>
  <c r="Q20" i="13"/>
  <c r="Q19" i="13"/>
  <c r="Q18" i="13"/>
  <c r="Q17" i="13"/>
  <c r="Q16" i="13"/>
  <c r="Q13" i="13"/>
  <c r="Q12" i="13"/>
  <c r="Q11" i="13"/>
  <c r="Q10" i="13"/>
  <c r="Q9" i="13"/>
  <c r="Q8" i="13"/>
  <c r="Q7" i="13"/>
  <c r="Q6" i="13"/>
  <c r="Q5" i="13"/>
  <c r="O10" i="12"/>
  <c r="Q10" i="12" s="1"/>
  <c r="S10" i="12" s="1"/>
  <c r="Q5" i="12"/>
  <c r="Q51" i="12"/>
  <c r="Q48" i="12"/>
  <c r="Q47" i="12"/>
  <c r="Q46" i="12"/>
  <c r="Q45" i="12"/>
  <c r="Q44" i="12"/>
  <c r="Q43" i="12"/>
  <c r="Q42" i="12"/>
  <c r="Q41" i="12"/>
  <c r="Q40" i="12"/>
  <c r="Q39" i="12"/>
  <c r="Q38" i="12"/>
  <c r="Q37" i="12"/>
  <c r="Q36" i="12"/>
  <c r="Q35" i="12"/>
  <c r="Q34" i="12"/>
  <c r="Q33" i="12"/>
  <c r="Q32" i="12"/>
  <c r="Q31" i="12"/>
  <c r="Q30" i="12"/>
  <c r="Q29" i="12"/>
  <c r="Q28" i="12"/>
  <c r="Q27" i="12"/>
  <c r="Q26" i="12"/>
  <c r="Q25" i="12"/>
  <c r="Q24" i="12"/>
  <c r="Q22" i="12"/>
  <c r="Q21" i="12"/>
  <c r="Q20" i="12"/>
  <c r="Q19" i="12"/>
  <c r="Q18" i="12"/>
  <c r="Q17" i="12"/>
  <c r="Q16" i="12"/>
  <c r="Q15" i="12"/>
  <c r="Q14" i="12"/>
  <c r="Q13" i="12"/>
  <c r="Q12" i="12"/>
  <c r="Q11" i="12"/>
  <c r="Q9" i="12"/>
  <c r="Q8" i="12"/>
  <c r="Q7" i="12"/>
  <c r="Q6" i="12"/>
  <c r="Q20" i="11"/>
  <c r="Q21" i="11"/>
  <c r="Q22" i="11"/>
  <c r="Q23" i="11"/>
  <c r="Q24" i="11"/>
  <c r="O24" i="10"/>
  <c r="Q57" i="11"/>
  <c r="Q54" i="11"/>
  <c r="Q53" i="11"/>
  <c r="Q52" i="11"/>
  <c r="Q51" i="11"/>
  <c r="Q50" i="11"/>
  <c r="Q49" i="11"/>
  <c r="Q48" i="11"/>
  <c r="Q47" i="11"/>
  <c r="Q46" i="11"/>
  <c r="Q45" i="11"/>
  <c r="Q44" i="11"/>
  <c r="Q43" i="11"/>
  <c r="Q42" i="11"/>
  <c r="Q41" i="11"/>
  <c r="Q40" i="11"/>
  <c r="Q39" i="11"/>
  <c r="Q38" i="11"/>
  <c r="Q37" i="11"/>
  <c r="Q36" i="11"/>
  <c r="Q35" i="11"/>
  <c r="Q32" i="11"/>
  <c r="Q31" i="11"/>
  <c r="Q30" i="11"/>
  <c r="Q29" i="11"/>
  <c r="Q28" i="11"/>
  <c r="Q27" i="11"/>
  <c r="Q26" i="11"/>
  <c r="Q25" i="11"/>
  <c r="Q19" i="11"/>
  <c r="Q18" i="11"/>
  <c r="Q17" i="11"/>
  <c r="Q16" i="11"/>
  <c r="Q15" i="11"/>
  <c r="Q14" i="11"/>
  <c r="Q13" i="11"/>
  <c r="Q12" i="11"/>
  <c r="Q11" i="11"/>
  <c r="Q10" i="11"/>
  <c r="Q9" i="11"/>
  <c r="Q8" i="11"/>
  <c r="Q7" i="11"/>
  <c r="Q6" i="11"/>
  <c r="Q5" i="11"/>
  <c r="S34" i="13" l="1"/>
  <c r="Q49" i="12"/>
  <c r="S29" i="12" s="1"/>
  <c r="Q55" i="11"/>
  <c r="S35" i="11" s="1"/>
  <c r="Q14" i="10" l="1"/>
  <c r="O32" i="9"/>
  <c r="Q32" i="9" s="1"/>
  <c r="R53" i="9"/>
  <c r="L61" i="9"/>
  <c r="K61" i="9"/>
  <c r="J59" i="9"/>
  <c r="Q55" i="10" l="1"/>
  <c r="Q52" i="10"/>
  <c r="Q51" i="10"/>
  <c r="Q50" i="10"/>
  <c r="Q49" i="10"/>
  <c r="Q48" i="10"/>
  <c r="Q47" i="10"/>
  <c r="Q46" i="10"/>
  <c r="Q45" i="10"/>
  <c r="Q44" i="10"/>
  <c r="Q43" i="10"/>
  <c r="Q42" i="10"/>
  <c r="Q41" i="10"/>
  <c r="Q40" i="10"/>
  <c r="Q39" i="10"/>
  <c r="Q38" i="10"/>
  <c r="Q37" i="10"/>
  <c r="Q36" i="10"/>
  <c r="Q35" i="10"/>
  <c r="Q34" i="10"/>
  <c r="Q33" i="10"/>
  <c r="Q32" i="10"/>
  <c r="Q31" i="10"/>
  <c r="Q30" i="10"/>
  <c r="Q29" i="10"/>
  <c r="Q28" i="10"/>
  <c r="Q27" i="10"/>
  <c r="Q26" i="10"/>
  <c r="Q25" i="10"/>
  <c r="Q24" i="10"/>
  <c r="Q23" i="10"/>
  <c r="Q22" i="10"/>
  <c r="Q21" i="10"/>
  <c r="Q20" i="10"/>
  <c r="Q19" i="10"/>
  <c r="Q18" i="10"/>
  <c r="Q17" i="10"/>
  <c r="Q16" i="10"/>
  <c r="Q15" i="10"/>
  <c r="Q13" i="10"/>
  <c r="Q12" i="10"/>
  <c r="Q11" i="10"/>
  <c r="Q10" i="10"/>
  <c r="Q9" i="10"/>
  <c r="Q8" i="10"/>
  <c r="Q7" i="10"/>
  <c r="Q6" i="10"/>
  <c r="Q5" i="10"/>
  <c r="Q9" i="9"/>
  <c r="Q53" i="10" l="1"/>
  <c r="S33" i="10" s="1"/>
  <c r="Q55" i="9"/>
  <c r="Q52" i="9"/>
  <c r="Q51" i="9"/>
  <c r="Q50" i="9"/>
  <c r="Q49" i="9"/>
  <c r="Q48" i="9"/>
  <c r="Q47" i="9"/>
  <c r="Q46" i="9"/>
  <c r="Q45" i="9"/>
  <c r="Q44" i="9"/>
  <c r="Q43" i="9"/>
  <c r="Q42" i="9"/>
  <c r="Q41" i="9"/>
  <c r="Q40" i="9"/>
  <c r="Q39" i="9"/>
  <c r="Q38" i="9"/>
  <c r="Q37" i="9"/>
  <c r="Q36" i="9"/>
  <c r="Q35" i="9"/>
  <c r="Q34" i="9"/>
  <c r="Q33" i="9"/>
  <c r="Q31" i="9"/>
  <c r="Q30" i="9"/>
  <c r="Q29" i="9"/>
  <c r="Q28" i="9"/>
  <c r="Q27" i="9"/>
  <c r="Q26" i="9"/>
  <c r="Q25" i="9"/>
  <c r="Q24" i="9"/>
  <c r="Q23" i="9"/>
  <c r="Q22" i="9"/>
  <c r="Q21" i="9"/>
  <c r="Q20" i="9"/>
  <c r="Q19" i="9"/>
  <c r="Q18" i="9"/>
  <c r="Q17" i="9"/>
  <c r="Q16" i="9"/>
  <c r="Q15" i="9"/>
  <c r="Q13" i="9"/>
  <c r="Q12" i="9"/>
  <c r="Q11" i="9"/>
  <c r="Q10" i="9"/>
  <c r="Q8" i="9"/>
  <c r="Q7" i="9"/>
  <c r="Q6" i="9"/>
  <c r="Q5" i="9"/>
  <c r="O51" i="7"/>
  <c r="Q53" i="9" l="1"/>
  <c r="Q48" i="7"/>
  <c r="Q49" i="7"/>
  <c r="Q50" i="7"/>
  <c r="Q37" i="7"/>
  <c r="Q38" i="7"/>
  <c r="O38" i="7"/>
  <c r="O37" i="7"/>
  <c r="Q31" i="7"/>
  <c r="Q32" i="7"/>
  <c r="Q33" i="7"/>
  <c r="Q34" i="7"/>
  <c r="Q35" i="7"/>
  <c r="Q36" i="7"/>
  <c r="Q39" i="7"/>
  <c r="Q40" i="7"/>
  <c r="Q41" i="7"/>
  <c r="Q42" i="7"/>
  <c r="Q43" i="7"/>
  <c r="Q44" i="7"/>
  <c r="Q45" i="7"/>
  <c r="Q46" i="7"/>
  <c r="Q47" i="7"/>
  <c r="O8" i="7"/>
  <c r="Q8" i="7" s="1"/>
  <c r="Q54" i="7"/>
  <c r="Q51" i="7"/>
  <c r="Q52" i="7" s="1"/>
  <c r="Q30" i="7"/>
  <c r="Q29" i="7"/>
  <c r="Q28" i="7"/>
  <c r="Q27" i="7"/>
  <c r="Q26" i="7"/>
  <c r="Q25" i="7"/>
  <c r="Q24" i="7"/>
  <c r="Q23" i="7"/>
  <c r="Q22" i="7"/>
  <c r="Q21" i="7"/>
  <c r="Q20" i="7"/>
  <c r="Q19" i="7"/>
  <c r="Q18" i="7"/>
  <c r="Q17" i="7"/>
  <c r="Q16" i="7"/>
  <c r="Q15" i="7"/>
  <c r="Q14" i="7"/>
  <c r="Q13" i="7"/>
  <c r="Q12" i="7"/>
  <c r="Q11" i="7"/>
  <c r="Q10" i="7"/>
  <c r="Q7" i="7"/>
  <c r="Q6" i="7"/>
  <c r="Q5" i="7"/>
  <c r="Q5" i="8"/>
  <c r="Q6" i="8"/>
  <c r="Q7" i="8"/>
  <c r="Q8" i="8"/>
  <c r="Q9" i="8"/>
  <c r="O10" i="8"/>
  <c r="Q10" i="8"/>
  <c r="Q11" i="8"/>
  <c r="Q12" i="8"/>
  <c r="Q13" i="8"/>
  <c r="Q14" i="8"/>
  <c r="Q15" i="8"/>
  <c r="Q16" i="8"/>
  <c r="O17" i="8"/>
  <c r="Q17" i="8"/>
  <c r="Q18" i="8"/>
  <c r="R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4" i="8"/>
  <c r="Q32" i="8" l="1"/>
  <c r="Q43" i="4" l="1"/>
  <c r="Q46" i="4" l="1"/>
  <c r="Q39" i="4"/>
  <c r="Q40" i="4"/>
  <c r="Q41" i="4"/>
  <c r="Q42" i="4"/>
  <c r="Q38" i="4"/>
  <c r="Q30" i="4" l="1"/>
  <c r="Q31" i="4"/>
  <c r="Q32" i="4"/>
  <c r="Q33" i="4"/>
  <c r="Q34" i="4"/>
  <c r="Q35" i="4"/>
  <c r="Q36" i="4"/>
  <c r="Q37" i="4"/>
  <c r="Q29" i="4"/>
  <c r="Q28" i="4"/>
  <c r="Q27" i="4"/>
  <c r="Q26" i="4"/>
  <c r="O16" i="4" l="1"/>
  <c r="O10" i="4" l="1"/>
  <c r="Q14" i="4"/>
  <c r="Q15" i="4"/>
  <c r="Q16" i="4"/>
  <c r="Q17" i="4"/>
  <c r="Q18" i="4"/>
  <c r="Q19" i="4"/>
  <c r="Q20" i="4"/>
  <c r="Q21" i="4"/>
  <c r="Q22" i="4"/>
  <c r="Q23" i="4"/>
  <c r="Q24" i="4"/>
  <c r="Q25" i="4"/>
  <c r="Q10" i="4"/>
  <c r="Q13" i="4"/>
  <c r="Q12" i="4"/>
  <c r="Q11" i="4"/>
  <c r="Q9" i="4"/>
  <c r="Q8" i="4"/>
  <c r="Q7" i="4"/>
  <c r="Q6" i="4"/>
  <c r="Q5" i="4"/>
  <c r="Q44" i="4" l="1"/>
  <c r="O13" i="3"/>
  <c r="Q16" i="3" l="1"/>
  <c r="O35" i="1" l="1"/>
  <c r="Q7" i="3"/>
  <c r="Q8" i="3"/>
  <c r="Q9" i="3"/>
  <c r="Q10" i="3"/>
  <c r="Q11" i="3"/>
  <c r="Q12" i="3"/>
  <c r="Q13" i="3"/>
  <c r="Q15" i="3"/>
  <c r="Q18" i="3"/>
  <c r="Q19" i="3"/>
  <c r="Q20" i="3"/>
  <c r="Q21" i="3"/>
  <c r="Q22" i="3"/>
  <c r="Q23" i="3"/>
  <c r="Q24" i="3"/>
  <c r="Q25" i="3"/>
  <c r="Q26" i="3"/>
  <c r="Q5" i="3"/>
  <c r="Q6" i="3"/>
  <c r="O26" i="1"/>
  <c r="Q27" i="3" l="1"/>
  <c r="O7" i="1"/>
  <c r="Q11" i="1" l="1"/>
  <c r="Q38" i="1" l="1"/>
  <c r="Q18" i="1" l="1"/>
  <c r="Q19" i="1"/>
  <c r="Q28" i="1" l="1"/>
  <c r="Q26" i="1"/>
  <c r="Q27" i="1"/>
  <c r="Q29" i="1"/>
  <c r="Q30" i="1"/>
  <c r="Q31" i="1"/>
  <c r="Q32" i="1"/>
  <c r="Q33" i="1"/>
  <c r="Q34" i="1"/>
  <c r="Q35" i="1"/>
  <c r="Q36" i="1"/>
  <c r="Q37" i="1"/>
  <c r="Q24" i="1"/>
  <c r="Q25" i="1"/>
  <c r="Q23" i="1" l="1"/>
  <c r="Q22" i="1"/>
  <c r="Q21" i="1"/>
  <c r="Q20" i="1"/>
  <c r="Q17" i="1"/>
  <c r="Q16" i="1"/>
  <c r="Q15" i="1"/>
  <c r="Q14" i="1"/>
  <c r="Q13" i="1"/>
  <c r="Q12" i="1"/>
  <c r="Q10" i="1"/>
  <c r="Q9" i="1"/>
  <c r="Q8" i="1"/>
  <c r="Q7" i="1"/>
  <c r="Q6" i="1"/>
  <c r="Q5" i="1"/>
  <c r="Q39" i="1" s="1"/>
</calcChain>
</file>

<file path=xl/comments1.xml><?xml version="1.0" encoding="utf-8"?>
<comments xmlns="http://schemas.openxmlformats.org/spreadsheetml/2006/main">
  <authors>
    <author>Author</author>
  </authors>
  <commentList>
    <comment ref="E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MORNING RATE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E2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MORNING RATE</t>
        </r>
      </text>
    </comment>
  </commentList>
</comments>
</file>

<file path=xl/sharedStrings.xml><?xml version="1.0" encoding="utf-8"?>
<sst xmlns="http://schemas.openxmlformats.org/spreadsheetml/2006/main" count="3369" uniqueCount="1205">
  <si>
    <t xml:space="preserve">NO </t>
  </si>
  <si>
    <t xml:space="preserve">Amount </t>
  </si>
  <si>
    <t>BR RV Date</t>
  </si>
  <si>
    <t>BR RV NO</t>
  </si>
  <si>
    <t>BR PV Date</t>
  </si>
  <si>
    <t>BR PV NO</t>
  </si>
  <si>
    <t>HQT NO</t>
  </si>
  <si>
    <t>BANK Account NO</t>
  </si>
  <si>
    <t>Kpay transfer</t>
  </si>
  <si>
    <t>Bal</t>
  </si>
  <si>
    <t>CB SPECIAL</t>
  </si>
  <si>
    <t>Cash transfer RV Information</t>
  </si>
  <si>
    <t>MAC</t>
  </si>
  <si>
    <t>Kyawt Kay Khaing</t>
  </si>
  <si>
    <t>SHINE</t>
  </si>
  <si>
    <t>Name</t>
  </si>
  <si>
    <t xml:space="preserve">Particulars </t>
  </si>
  <si>
    <t>BU Name</t>
  </si>
  <si>
    <t>Income Balance</t>
  </si>
  <si>
    <t>MYW-RV-2024-01-0001</t>
  </si>
  <si>
    <t>ZWE MYINT MYAT NAING(U Myint Naing)</t>
  </si>
  <si>
    <t>For 170-96B-020000 Fuel Controller,Total $ 327.75 (With Tax)Received Advance Amt $163.88/-@3460=567024/-Bal $163.87</t>
  </si>
  <si>
    <t>S'part</t>
  </si>
  <si>
    <t>Advance</t>
  </si>
  <si>
    <t>CE3</t>
  </si>
  <si>
    <t>MYW-RV-2024-01-0002</t>
  </si>
  <si>
    <t>Arr Shwee Lar</t>
  </si>
  <si>
    <t>For MAC/INV/MYW/2023/12/132223(30.12.2023),Ks.388032/-Dis Ks.32/-</t>
  </si>
  <si>
    <t>MYW-PV-2024-01-0004</t>
  </si>
  <si>
    <t>Pay to Ho for Cash transfer,Ks.567000/-(CE3),Ks.388000/-(MAC)Total Ks.955000/-kpay</t>
  </si>
  <si>
    <t>HQT-RV-2024-01-0383</t>
  </si>
  <si>
    <t>MYW-RV-2024-01-0003</t>
  </si>
  <si>
    <t>AUNG THA PYAY</t>
  </si>
  <si>
    <t>MAC/INV/MYW/2023/12/132211(8.12.2023),Ks.1389420/-dis 20/-</t>
  </si>
  <si>
    <t>MYW-RV-2024-01-0004</t>
  </si>
  <si>
    <t>Received From Ho For MAC Incentive for Oct Cash sale &amp; Sep Credit Sale,RE Incentive,Ks.102508/-</t>
  </si>
  <si>
    <t>Incentive</t>
  </si>
  <si>
    <t>MYW-RV-2024-01-0005</t>
  </si>
  <si>
    <t>Received From Ho For Jan'23 Budget,Ks.1104000/-</t>
  </si>
  <si>
    <t>Cash transfer</t>
  </si>
  <si>
    <t>MYW-RV-2024-01-0006</t>
  </si>
  <si>
    <t>MAC/INV/MYW/2023/12/132215(26.12.2023),KS.958848/-Dis Ks.8/-</t>
  </si>
  <si>
    <t>MYW-PV-2024-01-0008</t>
  </si>
  <si>
    <t>Pay to Ho For Cash transfer,Ks.1104000/-(MAC)(Budget)</t>
  </si>
  <si>
    <t>Budget</t>
  </si>
  <si>
    <t>Kyaw Kyaw Myo</t>
  </si>
  <si>
    <t>MYW-PV-2024-01-0005,MYW-PV-2024-01-0006,MYW-PV-2024-01-0007</t>
  </si>
  <si>
    <t>(Pay for Sep'23 Credit Incentive ,Sale Man Kyaw Kyaw Myo Incentive Cash Sale 20%,Ks.15352/-Credit Sale 80%,Ks.61406/-Pooling 10%,KS.8529/-Total Incentive Ks.85286/-Received Ks.61406/-)(Pay for Oct'23 Cash Incentive ,Sale Man Kyaw Kyaw Myo Incentive Cash Sale 40%,Ks.22646/-Credit Sale 80%,Ks.33969/-Pooling 10%,KS.6291/-Total Incentive Ks.62906/-Received Ks.22646/-)(Pay to( RE)Incentive Saleman Incentive Ks.18456/-Pooling Ks.14765/-Retain KS.3691/-Received Amts.18456/-,)</t>
  </si>
  <si>
    <t>HQT-PV-2024-01-0394</t>
  </si>
  <si>
    <t>MYW-PV-2024-01-0009</t>
  </si>
  <si>
    <t>Pay to Ho For Cash transfer,KS.958840/-</t>
  </si>
  <si>
    <t>HQT-RV-2024-01-0498</t>
  </si>
  <si>
    <t>MYW-RV-2024-01-0007</t>
  </si>
  <si>
    <t>Soe Petrol Shop</t>
  </si>
  <si>
    <t>For PG/INV/MYW/2024/01/111092(17.1.2024),$19.85/-@3465/-KS.68780/-</t>
  </si>
  <si>
    <t>PG</t>
  </si>
  <si>
    <t>MYW-RV-2024-01-0008</t>
  </si>
  <si>
    <t>MYANMA MAN TAING</t>
  </si>
  <si>
    <t>MAC/INV/MYW/2024/01/132227(18.1.2024),KS.272958/-Dis Ks.58/-</t>
  </si>
  <si>
    <t>MYW-RV-2024-01-0009</t>
  </si>
  <si>
    <t>U ZAW</t>
  </si>
  <si>
    <t>MAC/INV/MYW/2023/12/132208(8.12.2023),Ks.1003140/-Dis Ks.40/-</t>
  </si>
  <si>
    <t>MYW-PV-2024-01-0014</t>
  </si>
  <si>
    <t>Budget,CB</t>
  </si>
  <si>
    <t>MYW-RV-2024-01-0010</t>
  </si>
  <si>
    <t>GOLDEN CROWN</t>
  </si>
  <si>
    <t>MAC/INV/MYW/2023/12/132209(8.12.2023),Ks.287640/-Dis Ks.40/-</t>
  </si>
  <si>
    <t>MYW-RV-2024-01-0011</t>
  </si>
  <si>
    <t>KO THANT ZIN</t>
  </si>
  <si>
    <t>MAC/INV/MYW/2023/12/132210(8.12.2023),Ks.143820/-Dis Ks.20/-</t>
  </si>
  <si>
    <t>MYW-RV-2024-01-0012</t>
  </si>
  <si>
    <t>KO MIN THIHA</t>
  </si>
  <si>
    <t>For MAC/INV/MYW/2024/01/132229(22.1.2024),Ks.28613/-Dis Ks.13/-</t>
  </si>
  <si>
    <t>MYW-RV-2024-01-0013</t>
  </si>
  <si>
    <t>U Myint Oo</t>
  </si>
  <si>
    <t>For CE2/INV/MYW/2024/01/111097(22.1.2024),$1260.38/-@ 3485/-Ks.4392400/-</t>
  </si>
  <si>
    <t>CE2</t>
  </si>
  <si>
    <t>MYW-RV-2024-01-0014</t>
  </si>
  <si>
    <t>For ZX210LCH-5G Final Drive Ass,$4607.9/-@3490/-=Ks.16,081,588/-</t>
  </si>
  <si>
    <t>MYW-RV-2024-01-0015</t>
  </si>
  <si>
    <t>Ko Zaw Min Htet</t>
  </si>
  <si>
    <t>For MC/INV/MYW/2024/01/111093(23.1.24),KS.140548/-Dis Ks.48/-</t>
  </si>
  <si>
    <t>MC</t>
  </si>
  <si>
    <t>MYW-RV-2024-01-0016</t>
  </si>
  <si>
    <t>U Soe Nyein Oo</t>
  </si>
  <si>
    <t>For MT-704 Matador Tractor,AR First payment,Ks.3000000/-(ATT BU Income)</t>
  </si>
  <si>
    <t>Unit</t>
  </si>
  <si>
    <t>ATT</t>
  </si>
  <si>
    <t>Pay to Ho For Cash transfer,Ks.1,849,000/-(MAC),Ks.68800/-(PG),Total Ks.1,917,800/-CB Special</t>
  </si>
  <si>
    <t>MYW-PV-2024-01-0008,,MYW-PV-2024-01-0014</t>
  </si>
  <si>
    <t>1/13/2024,1/19/2024</t>
  </si>
  <si>
    <t>HQT-RV-2024-01-0666</t>
  </si>
  <si>
    <t>HQT-RV-2024-01-0494,HQT-RV-2024-01-0666</t>
  </si>
  <si>
    <t>MYW-PV-2024-01-0018</t>
  </si>
  <si>
    <t>Pay to Ho For Cash transfer,Ks.4392400/-(CE2),-CB Special</t>
  </si>
  <si>
    <t>HQT-RV-2024-01-0746</t>
  </si>
  <si>
    <t>MYW-PV-2024-01-0020</t>
  </si>
  <si>
    <t>Pay to Ho For Cash transfer,,Ks.3000000/-(ATT BU Income),-CB Special</t>
  </si>
  <si>
    <t>HQT-RV-2024-01-0743</t>
  </si>
  <si>
    <t>MYW-PV-2024-01-0026</t>
  </si>
  <si>
    <t>Pay to Ho For Cash transfer,Ks.16081600/-(CE2 BU ,PHK Income),-CB Special</t>
  </si>
  <si>
    <t>HQT-RV-2024-01-0786</t>
  </si>
  <si>
    <t>MYW-RV-2024-01-0017</t>
  </si>
  <si>
    <t>U Kyaw Thaung</t>
  </si>
  <si>
    <t>For MAC/INV/MYW/2023/12/132212(14.12.23),Ks.569160/-Dis Ks.60/-</t>
  </si>
  <si>
    <t>MYW-RV-2024-01-0018</t>
  </si>
  <si>
    <t>Moly Gren</t>
  </si>
  <si>
    <t>For MAC(B2C)/INV/MYW/132231(25.1.24),KS.151334/-Dis Ks.34/-</t>
  </si>
  <si>
    <t>MYW-RV-2024-01-0019</t>
  </si>
  <si>
    <t>Aung Kaung Si</t>
  </si>
  <si>
    <t>For  MAC(B2C)/INV/MYW/132230(25.1.24),KS.418882/-</t>
  </si>
  <si>
    <t>MYW-PV-2024-01-0036</t>
  </si>
  <si>
    <t>Ma Khin Win Su</t>
  </si>
  <si>
    <t>Pay to Ho For Cash transfer,Ks.151300/-(MAC)kpay transfer</t>
  </si>
  <si>
    <t>MYW-PV-2024-01-0035</t>
  </si>
  <si>
    <t>Pay to Ho For Cash transfer,Ks.140500/-(MC),Ks.1160400/-(MAC),Total Ks.1300900/-CB SPE</t>
  </si>
  <si>
    <t>MYW-RV-2024-01-0020</t>
  </si>
  <si>
    <t>U HTUN HTUN MYAT</t>
  </si>
  <si>
    <t>For MAC/INV/MYW/2024/01/132232(29.1.2024),Ks.1141290/-</t>
  </si>
  <si>
    <t>MYW-RV-2024-01-0021</t>
  </si>
  <si>
    <t>For PG/INV/MYW/2024/01/111098(29.1.2024),$10.38/-@3570/-Ks.37057/-DisKs.57/-</t>
  </si>
  <si>
    <t>MYW-RV-2024-01-0022</t>
  </si>
  <si>
    <t>Nadi Shwe Sin</t>
  </si>
  <si>
    <t>For PG/INV/MYW/2024/01/111099(29.1.2024),$23.68/-@3570/-=Ks.84537/-DisKs.37/-</t>
  </si>
  <si>
    <t>MYW-RV-2024-01-0023</t>
  </si>
  <si>
    <t>U Nyi Nyi Lin</t>
  </si>
  <si>
    <t>For CE3/INV/MYW/2024/01/132251(29.1.2024)$68.64/-@3570/-=Ks.245044/-DisKs.44/-</t>
  </si>
  <si>
    <t>MYW-RV-2024-01-0024</t>
  </si>
  <si>
    <t>For PG/INV/MYW/2024/01/132252(29.1.2024),$42.86/-@3570/-=Ks.153010/-DisKs.10/-</t>
  </si>
  <si>
    <t>MYW-RV-2024-01-0025</t>
  </si>
  <si>
    <t>Than Tayar</t>
  </si>
  <si>
    <t>For MAC/INV/MYW/2023/12/132216(26.12.2023),KS.913116/-Dis Ks.16/-</t>
  </si>
  <si>
    <t>MYW-RV-2024-01-0026</t>
  </si>
  <si>
    <t>Daw Than Nwe.</t>
  </si>
  <si>
    <t>For CE1/INV/MYW/2024/01/132253(29.1.2024),$153.38/-@3570/-=Ks.547567/-DisKs.67/-</t>
  </si>
  <si>
    <t>CE1</t>
  </si>
  <si>
    <t>MYW-RV-2024-01-0027</t>
  </si>
  <si>
    <t xml:space="preserve">AUNG PYAE SONE </t>
  </si>
  <si>
    <t>For MAC/INV/MYW/2023/12/132218(28.12.2023),Ks.119850/-Dis Ks.50/-</t>
  </si>
  <si>
    <t>MYW-RV-2024-01-0028</t>
  </si>
  <si>
    <t>FZ</t>
  </si>
  <si>
    <t>For MAC/INV/MYW/2023/12/132224(30.12.2023),Ks.494064/-Dis KS.64/-</t>
  </si>
  <si>
    <t>MYW-RV-2024-01-0029</t>
  </si>
  <si>
    <t xml:space="preserve">FOREVER </t>
  </si>
  <si>
    <t>For MAC/INV/MYW/2023/12/132217(28.12.2024),KS.880000/-</t>
  </si>
  <si>
    <t>MYW-RV-2024-01-0030</t>
  </si>
  <si>
    <t>SHWE DANA</t>
  </si>
  <si>
    <t>For MAC/INV/MYW/2023/12/132220(29.12.2024),Ks.143820/-Dis Ks.20/-</t>
  </si>
  <si>
    <t>MYW-RV-2024-01-0031</t>
  </si>
  <si>
    <t>For MAC/INV/MYW/2023/12/132219(29.12.2023),KS.313808/-Dis KS.8/-</t>
  </si>
  <si>
    <t>MYW-RV-2024-01-0032</t>
  </si>
  <si>
    <t>MOLY GREEN</t>
  </si>
  <si>
    <t>For MAC/INV/MYW/2023/12/132222(30.12.2023)Ks.145800/-</t>
  </si>
  <si>
    <t>MYW-PV-2024-01-0037</t>
  </si>
  <si>
    <t>Pay to Ho For Cash transfer KS.245,000/-(CE3),KS.547,500/-(CE1),Total KS.792,500/-Kpay</t>
  </si>
  <si>
    <t>MYW-PV-2024-01-0038</t>
  </si>
  <si>
    <t>Pay to Ho For Cash transfer,Ks.1141300/-(MAC) Kpay transfer</t>
  </si>
  <si>
    <t>MYW-PV-2024-01-0039</t>
  </si>
  <si>
    <t>Pay to Ho For Cash transfer, Ks.1,670,700/-(MAC),KS.199,100/-(PG)Total KS.1,869,800/-CB Special</t>
  </si>
  <si>
    <t>HQT-RV-2024-01-0861</t>
  </si>
  <si>
    <t>MYW-RV-2024-01-0033</t>
  </si>
  <si>
    <t xml:space="preserve">U Thaung Hein Hlaing </t>
  </si>
  <si>
    <t>For 3W/14U-8664,Ks.50000/-</t>
  </si>
  <si>
    <t>Cash</t>
  </si>
  <si>
    <t>Win Fianance</t>
  </si>
  <si>
    <t>HQT-RV-2024-01-0988</t>
  </si>
  <si>
    <t>HQT-RV-2024-02-0007</t>
  </si>
  <si>
    <t>HQT-RV-2024-01-0947</t>
  </si>
  <si>
    <t>MYW-PV-2024-02-0005</t>
  </si>
  <si>
    <t>Pay to Ho For Cash transfer,Ks.1,106,600/-(MAC INCOME),Ks.50,000/-(Win Fianance),Ks.509,900/-(CE2),Ks.75,400/-(PG),Total Ks.1,741,900/-</t>
  </si>
  <si>
    <t>HQT-RV-2024-02-0267</t>
  </si>
  <si>
    <t>HQT-RV-2024-02-0007,HQT-RV-2024-02-0267</t>
  </si>
  <si>
    <t>CB SPECIAL,Kpay transfer</t>
  </si>
  <si>
    <t>WinFinance</t>
  </si>
  <si>
    <t>For 3W/ Yellow AR last payment,KS.2,800,000/-</t>
  </si>
  <si>
    <t>U Aung Myo Hlaing</t>
  </si>
  <si>
    <t>MYW-RV-2024-02-0006</t>
  </si>
  <si>
    <t>For MAC/INV/MYW/2024/01/132228(18.1.24),Ks.2,367,904/-Dis Ks.4/.-</t>
  </si>
  <si>
    <t>MYW-RV-2024-02-0005</t>
  </si>
  <si>
    <t>For 3W/Black &amp; Yellow AR last payment,KS.650,000/-</t>
  </si>
  <si>
    <t>MYW-RV-2024-02-0004</t>
  </si>
  <si>
    <t>Received From Ho For Feb'23 Budget,Ks.1092000/-</t>
  </si>
  <si>
    <t>MYW-RV-2024-02-0003</t>
  </si>
  <si>
    <t>For INV/MYW/COP/2024/02/132254(7.2.2024),$144.46/-@3530Ks.509,943/-Dis Ks.43/-</t>
  </si>
  <si>
    <t>U Kyaw Min Htike</t>
  </si>
  <si>
    <t>MYW-RV-2024-02-0002</t>
  </si>
  <si>
    <t>For MAC/INV/MYW/2024/02/132239(5.2.2024),Ks.859068/-Dis Ks.68/-</t>
  </si>
  <si>
    <t>MYW-RV-2024-02-0001</t>
  </si>
  <si>
    <t>Budget,Kpay transfer</t>
  </si>
  <si>
    <t>MYW-PV-2024-02-0006</t>
  </si>
  <si>
    <t>Pay to Ho For Cash transfer (Feb'23 Budget),Ks.1092000/-(MAC INCOME)</t>
  </si>
  <si>
    <t>HQT-RV-2024-02-0503</t>
  </si>
  <si>
    <t>HQT-PV-2024-02-0380</t>
  </si>
  <si>
    <t>HQT-RV-2024-02-0267,HQT-RV-2024-02-0503</t>
  </si>
  <si>
    <t>MYW-PV-2024-02-0010</t>
  </si>
  <si>
    <t>Pay to Ho For Cash transfer,KS.650,000/-(WinFinance)Kpay transfer</t>
  </si>
  <si>
    <t>HQT-RV-2024-02-0498</t>
  </si>
  <si>
    <t>MYW-PV-2024-02-0007</t>
  </si>
  <si>
    <t>Pay to Ho For Cash transfer Ks.2,367,900/-(MAC INCOME)</t>
  </si>
  <si>
    <t>HQT-RV-2024-02-0414</t>
  </si>
  <si>
    <t>HQT-RV-2024-02-0499</t>
  </si>
  <si>
    <t>MYW-RV-2024-02-0007</t>
  </si>
  <si>
    <t>Ko Wai Phyo Aung</t>
  </si>
  <si>
    <t>For 3W AR Last payment,Ks.2900000/-</t>
  </si>
  <si>
    <t>MYW-RV-2024-02-0008</t>
  </si>
  <si>
    <t>U Thaung Hein Hlaing</t>
  </si>
  <si>
    <t>For 3W AR  payment,Ks.50000/-</t>
  </si>
  <si>
    <t>MYW-RV-2024-02-0009</t>
  </si>
  <si>
    <t>U Thae Maung</t>
  </si>
  <si>
    <t>For CE2/INV/MYW/2024/02/132255(21.2.24),$265.49/-@3605/-Ks.957,100/-</t>
  </si>
  <si>
    <t>MYW-RV-2024-02-0010</t>
  </si>
  <si>
    <t>THAW TAR</t>
  </si>
  <si>
    <t>For MAC/INV/MYW/2024/02/132246(9.2.24)Ks.4,870,976/-received 3,000,000/-Bal Ks.1,870,976/-</t>
  </si>
  <si>
    <t>MYW-RV-2024-02-0011</t>
  </si>
  <si>
    <t>Received From Ho For MAC Incentive for Oct'23 Credit sale &amp; Nov'23 Cash Sale 100%,Ks.238,805/-</t>
  </si>
  <si>
    <t>MYW-RV-2024-02-0012</t>
  </si>
  <si>
    <t>AUNG THA PYAY (SHOP)</t>
  </si>
  <si>
    <t>For MAC/INV/MYW/2024/02/132233(5.2.24),KS.833,652/-Dis Ks.52/-</t>
  </si>
  <si>
    <t>MYW-RV-2024-02-0013</t>
  </si>
  <si>
    <t>U Than Aye</t>
  </si>
  <si>
    <t>For ATT/INV/MYW/2024/02/132256(24.2.24)$7.58/-@3630/-=KS.27515.4/-Dis Ks.15/-</t>
  </si>
  <si>
    <t>MYW-RV-2024-02-0014</t>
  </si>
  <si>
    <t xml:space="preserve">U Khin Maung Win </t>
  </si>
  <si>
    <t>For MC/INV/MYW/2024/02/132257(24.2.24)KS.178553/-Dis Ks.53/-</t>
  </si>
  <si>
    <t>MYW-RV-2024-02-0015</t>
  </si>
  <si>
    <t>U Myint Naing</t>
  </si>
  <si>
    <t>For INV/MYW/CE3/2024/02/132258(26.2.2024),$.91.12/-@3630/-KS.330765/-Dis Ks.65/-</t>
  </si>
  <si>
    <t>MYW-RV-2024-02-0016</t>
  </si>
  <si>
    <t>U NYI NYI LIN</t>
  </si>
  <si>
    <t>For CE3/INV/MYW/2024/02/132259(27.2.2024),$24.87/-@3660/-Ks.91000/-</t>
  </si>
  <si>
    <t>MYW-PV-2024-02-0013</t>
  </si>
  <si>
    <t>Pay for Oct'23 Credit Incentive ,Sale Man Kyaw Kyaw Myo Incentive Cash Sale 40%,Ks.22646/-Credit Sale 60%,Ks.33969/-Pooling 10%,KS.6291/-Total Incentive Ks.62906/-Received Ks.33969/-</t>
  </si>
  <si>
    <t>MYW-PV-2024-02-0014</t>
  </si>
  <si>
    <t>Pay for Nov'23 Cash Incentive100% ,Sale Man Kyaw Kyaw Myo Incentive Cash Sale 100%-Received Ks.204836/-pooling 10% KS.22760/-</t>
  </si>
  <si>
    <t>MYW-PV-2024-02-0012</t>
  </si>
  <si>
    <t>Pay to Ho For Cash transfer,Ks.3000000/-(MAC)Ks.2950000/-(WinFinance)Total Ks.5950000/-Kpay transfer</t>
  </si>
  <si>
    <t>HQT-RV-2024-02-0633</t>
  </si>
  <si>
    <t>MYW-PV-2024-02-0030</t>
  </si>
  <si>
    <t>Pay to Ho For Cash transfer,Ks.157,100/-(CE2)-Kpay transfer</t>
  </si>
  <si>
    <t>MYW-PV-2024-02-0032</t>
  </si>
  <si>
    <t>Pay to Ho For Cash transfer,Ks.833600/-(MAC)Ks.421,700/-(CE3),Ks.27,500/-(ATT),Ks.800,000/-(CE2),Ks.283,200/-(MC)Total Ks2,366,000/-CB SPE</t>
  </si>
  <si>
    <t>HQT-RV-2024-02-0881,HQT-RV-2024-02-0905</t>
  </si>
  <si>
    <t>Kpay transfer,CB</t>
  </si>
  <si>
    <t>MYW-RV-2024-02-0017</t>
  </si>
  <si>
    <t>U Maung Lay</t>
  </si>
  <si>
    <t>For MC/INV/MYW/2024/02/132260(28.2.24),KS.104674/-</t>
  </si>
  <si>
    <t>MYW-RV-2024-02-0018</t>
  </si>
  <si>
    <t>U Myat San</t>
  </si>
  <si>
    <t>For INV/PG/MYW/2024/02/132261(29.2.2024),$26.78/-@3650/-KS.97747/-Dis Ks.47/-</t>
  </si>
  <si>
    <t>MYW-RV-2024-02-0019</t>
  </si>
  <si>
    <t>Received From Ho For Feb'24 Salary,KS.1618600/-</t>
  </si>
  <si>
    <t>Salary</t>
  </si>
  <si>
    <t>MYW-RV-2024-02-0020</t>
  </si>
  <si>
    <t>For MAC/INV/MYW/2024/02/132249(20,2.24),KS.380136/-Dis Ks.36/-</t>
  </si>
  <si>
    <t>HQT-RV-2024-02-0905</t>
  </si>
  <si>
    <t>MYW-PV-2024-02-0033</t>
  </si>
  <si>
    <t>Pay to Ho For Cash transfer,Ks.97,700/-(PG)-,KS.380,100/-(MAC)Total Ks.477,800/-Kpay transfer</t>
  </si>
  <si>
    <t>MYW-PV-2024-02-0031</t>
  </si>
  <si>
    <t>Pay to Feb'Salary ,Employee 6 posts,Ks.1618600/-</t>
  </si>
  <si>
    <t>HQT-RV-2024-03-0015</t>
  </si>
  <si>
    <t>MYW-RV-2024-03-0001</t>
  </si>
  <si>
    <t>For MC/INV/MYW/2024/03/132262(5.3.2024),Ks.40436/-Dis Ks.36/-</t>
  </si>
  <si>
    <t>MYW-RV-2024-03-0002</t>
  </si>
  <si>
    <t>U Win Nyunt</t>
  </si>
  <si>
    <t>For 3W Matador AR Payment Ks.100,000/-</t>
  </si>
  <si>
    <t>Winfinance</t>
  </si>
  <si>
    <t>MYW-RV-2024-03-0003</t>
  </si>
  <si>
    <t>SHWE EAIN SAN SHOP</t>
  </si>
  <si>
    <t>For MAC/INV/MYW/2024/02/132235(5.2.24),Ks.280872/-Dis Ks.72/-</t>
  </si>
  <si>
    <t>MYW-RV-2024-03-0004</t>
  </si>
  <si>
    <t>U Gaday</t>
  </si>
  <si>
    <t>For 3W  AR LastPayment Ks.700,000/-</t>
  </si>
  <si>
    <t>MYW-RV-2024-03-0005</t>
  </si>
  <si>
    <t>U Phoe Chit(or)U Ko Ko Chit</t>
  </si>
  <si>
    <t>For MAC/INV/MYW/2024/03/132307(8.3.2024)$237.16-$28.81=$208.35/-@3650/-=Ks.760,477/-</t>
  </si>
  <si>
    <t>MYW-RV-2024-03-0006</t>
  </si>
  <si>
    <t>For MAC/INV/MYW/2024/02/132246(9.2.2024)Ks.1870976/-Dis ks.76/-</t>
  </si>
  <si>
    <t>MYW-RV-2024-03-0007</t>
  </si>
  <si>
    <t>Received From Ho for Mar'24 Budget ,KS.1,226,000/-</t>
  </si>
  <si>
    <t>MYW-RV-2024-03-0008</t>
  </si>
  <si>
    <t>Received From  Pooling Oct'23 to Jan'24,Ks.618,205/-</t>
  </si>
  <si>
    <t>Pooling</t>
  </si>
  <si>
    <t>MYW-RV-2024-03-0009</t>
  </si>
  <si>
    <t>Than Yar Zar</t>
  </si>
  <si>
    <t>For MAC/INV/MYW/2024/02/132242(6.2.2024),Ks.809904/-Dis Ks.9/-</t>
  </si>
  <si>
    <t>MYW-RV-2024-03-0010</t>
  </si>
  <si>
    <t>AUNG SHOP</t>
  </si>
  <si>
    <t>For MAC/INV/MYW/2024/02/132245(7.2.2024)Ks.280872/-</t>
  </si>
  <si>
    <t>MYW-RV-2024-03-0011</t>
  </si>
  <si>
    <t>For MAC/INV/MYW/2024/02/132243(7.2.2024)KS.1652520/-Dis Ks.20/-</t>
  </si>
  <si>
    <t>MYW-RV-2024-03-0012</t>
  </si>
  <si>
    <t>EFI,Mg Thant</t>
  </si>
  <si>
    <t>For MAC/INV/MYW/2024/02/132234(5.2.2024),Ks.277884/-</t>
  </si>
  <si>
    <t>MYW-RV-2024-03-0013</t>
  </si>
  <si>
    <t>For MAC/INV/MYW/2024/02/132236(5.2.2024),Ks.530820/-Dis Ks.20/-</t>
  </si>
  <si>
    <t>MYW-RV-2024-03-0014</t>
  </si>
  <si>
    <t>For MAC/INV/MYW/2024/02/132240(6.2.2024),Ks.108288/-</t>
  </si>
  <si>
    <t>MYW-RV-2024-03-0015</t>
  </si>
  <si>
    <t>THIHA WORKSHOP</t>
  </si>
  <si>
    <t>For MAC/INV/MYW/2024/02/132244(7.2.2024),Ks.280872/-</t>
  </si>
  <si>
    <t>MYW-RV-2024-03-0016</t>
  </si>
  <si>
    <t>KO AUNG MYINT MYAT</t>
  </si>
  <si>
    <t>For CE2/INV/MYW/2024/03/132264(13.3.2024),$658.45/-@3660/-=KS.2,409,927/-</t>
  </si>
  <si>
    <t>COP</t>
  </si>
  <si>
    <t>MYW-RV-2024-03-0017</t>
  </si>
  <si>
    <t>Parent Love</t>
  </si>
  <si>
    <t>For MAC/INV/MYW/2024/02/132303(20.2.2024),KS.117030/-Dis Ks.30/-</t>
  </si>
  <si>
    <t>MYW-RV-2024-03-0018</t>
  </si>
  <si>
    <t>Soe Thein Aung</t>
  </si>
  <si>
    <t>For MAC/INV/MYW/2024/02/132248(20.2.2024),KS.280872/-Dis Ks.72/-</t>
  </si>
  <si>
    <t>MYW-PV-2024-03-0011</t>
  </si>
  <si>
    <t>Pay to Ho for Cash transfer Ks.40400/-(MC),KS.800,000/-(WinFinance),Ks.1,041,300/-(MAC),Total Ks.1,881,700/-</t>
  </si>
  <si>
    <t>MYW-PV-2024-03-0012</t>
  </si>
  <si>
    <t>Pay to Ho for Cash transfer Mar'24 Budget ,KS.1,226,000/-(MAC INCOME)</t>
  </si>
  <si>
    <t>MYW-PV-2024-03-0016</t>
  </si>
  <si>
    <t xml:space="preserve">Pay to Ho For Cash transfer,Ks.618,205/-(MAC INCOME)Pooling </t>
  </si>
  <si>
    <t>Pool,Budget,CB</t>
  </si>
  <si>
    <t>HQT-RV-2024-03-0257</t>
  </si>
  <si>
    <t>HQT-RV-2024-03-0275,HQT-RV-2024-03-0329,</t>
  </si>
  <si>
    <t>HQT-PV-2024-03-0190</t>
  </si>
  <si>
    <t>HQT-RV-2024-03-0329</t>
  </si>
  <si>
    <t>MYW-PV-2024-03-0017</t>
  </si>
  <si>
    <t>Pay to Ho For Cash transfer,Ks.4,087,800/-(MAC INCOME),Ks.2,410,000/-Total Ks.6497800/-</t>
  </si>
  <si>
    <t>MYW-RV-2024-03-0007,MYW-PV-2024-03-0016,MYW-PV-2024-03-0017</t>
  </si>
  <si>
    <t>Pay to Ho For Cash transfer,Ks.Ks.59,179/-(MAC INCOME for Incentive Dec'23 Cash 100%),Ks.218,716/-(MAC INCOME),Total KS.277,895/-(MAC INCOME)</t>
  </si>
  <si>
    <t>MYW-PV-2024-03-0017,MYW-PV-2024-03-0019</t>
  </si>
  <si>
    <t>Kpay transfer,CB,Incentive</t>
  </si>
  <si>
    <t>MYW-RV-2024-03-0019</t>
  </si>
  <si>
    <t>Received From Ho For MAC Incentive for Dec'23 Cash Sale 100%,Ks.59,179/-</t>
  </si>
  <si>
    <t>MYW-PV-2024-03-0018</t>
  </si>
  <si>
    <t>Pay for Dec'23 Cash Incentive100% ,Sale Man Kyaw Kyaw Myo Incentive Cash Sale 100%-Received Ks.59,179/-pooling 10% KS.6,575/-(MAC INCOME)</t>
  </si>
  <si>
    <t>MYW-RV-2024-03-0020</t>
  </si>
  <si>
    <t>KO KYAW THAUNG</t>
  </si>
  <si>
    <t>For MAC/INV/MYW/2024/02/132241(6.2.2024),Ks.555768/-Dis Ks.68/-</t>
  </si>
  <si>
    <t>HQT-RV-2024-03-0444</t>
  </si>
  <si>
    <t>MYW-PV-2024-03-0020</t>
  </si>
  <si>
    <t>Pay to Ho For Cash transfer,Ks.555,700/-(MAC INCOME)Kpay</t>
  </si>
  <si>
    <t>HQT-RV-2024-03-0462</t>
  </si>
  <si>
    <t>HQT-RV-2024-03-0443</t>
  </si>
  <si>
    <t>HQT-RV-2024-03-0436,HQT-RV-2024-03-0444,HQT-RV-2024-03-0443</t>
  </si>
  <si>
    <t>MYW-RV-2024-03-0021</t>
  </si>
  <si>
    <t xml:space="preserve"> U PHOE CHIT CO,LTD</t>
  </si>
  <si>
    <t>For MAC/INV/MYW/2024/03/132310(20.3.2024),$121/-@3730/-=Ks.451330/-</t>
  </si>
  <si>
    <t>MYW-RV-2024-03-0022</t>
  </si>
  <si>
    <t>For CE2/INV/MYW/2024/03/132265(20.3.2024),$809.04/-@3730/-=Ks.3017719/-Dis Ks.19/-</t>
  </si>
  <si>
    <t>MYW-RV-2024-03-0023</t>
  </si>
  <si>
    <t>For MAC/INV/MYW/2024/02/132250(20.2.24),KS.907632/-</t>
  </si>
  <si>
    <t>MYW-PV-2024-03-0023</t>
  </si>
  <si>
    <t>Pay to Ho For Cash transfer,Ks.451350/-(MAC INCOME),Ks.3,017,700/-.(CE2 INCOME)Total Ks.3,469,050/-KBZ BANK ACC</t>
  </si>
  <si>
    <t>HQT-RV-2024-03-0580</t>
  </si>
  <si>
    <t>MYW-PV-2024-03-0024</t>
  </si>
  <si>
    <t>Pay to Ho For Cash transfer,Ks.907,650/-(MAC INCOME),CB BANK ACC</t>
  </si>
  <si>
    <t>KBZ ACC</t>
  </si>
  <si>
    <t>HQT-RV-2024-03-0606</t>
  </si>
  <si>
    <t>MYW-RV-2024-03-0024</t>
  </si>
  <si>
    <t>For MAC/INV/MYW/2024/02/132247(20.2.24),Ks.117,030/-Dis Ks.30/-</t>
  </si>
  <si>
    <t>MYW-RV-2024-03-0025</t>
  </si>
  <si>
    <t>For MAC/INV/MYW/2024/02/132302(20.2.24),KS.140436/-,Dis Ks.36/-</t>
  </si>
  <si>
    <t>MYW-RV-2024-03-0026</t>
  </si>
  <si>
    <t>For MAC/INV/MYW/2024/02/132305(20.2.24),KS.48974/-</t>
  </si>
  <si>
    <t>MYW-RV-2024-03-0027</t>
  </si>
  <si>
    <t>For MAC/INV/MYW/2024/02/132301(20.2.24),KS.2131184/-Received Amt Ks.1500000/-Bal Ks.631184/-</t>
  </si>
  <si>
    <t>MYW-RV-2024-03-0028</t>
  </si>
  <si>
    <t>For MAC/INV/MYW/2024/02/132304(20.2.24),KS.1064664/-Dis kS.64/-</t>
  </si>
  <si>
    <t>MYW-RV-2024-03-0029</t>
  </si>
  <si>
    <t xml:space="preserve">U Ngwe Paw </t>
  </si>
  <si>
    <t>For MC/INV/MYW/2024/03/132266(22.3.2024),Ks.352,000/-</t>
  </si>
  <si>
    <t>MYW-RV-2024-03-0030</t>
  </si>
  <si>
    <t>WIN AUTO SERVICE</t>
  </si>
  <si>
    <t>For MAC/INV/MYW/2024/02/132237(5.2.24),Ks.608310/-Dis ks.10/-</t>
  </si>
  <si>
    <t>MYW-RV-2024-03-0031</t>
  </si>
  <si>
    <t>For MAC/INV/MYW/2024/02/132238(5.2.24)Ks.839880/-</t>
  </si>
  <si>
    <t>MYW-PV-2024-03-0025</t>
  </si>
  <si>
    <t>Pay to Ho For Cash transfer,Ks.1640400/-(MAC INCOME)Kpay</t>
  </si>
  <si>
    <t>HQT-RV-2024-03-0693</t>
  </si>
  <si>
    <t>MYW-RV-2024-03-0032</t>
  </si>
  <si>
    <t>MAC/INV/MYW/2024/03/132311(23.3.24),Ks.21800/-</t>
  </si>
  <si>
    <t>MYW-RV-2024-03-0033</t>
  </si>
  <si>
    <t>For MAC(B2C)INV/MYW/132314(25.3.24),Ks.15600/-</t>
  </si>
  <si>
    <t>MYW-RV-2024-03-0034</t>
  </si>
  <si>
    <t>For MAC/INV/MYW/2024/02/132301(20.2.24),Ks.631184/-</t>
  </si>
  <si>
    <t>MYW-RV-2024-03-0035</t>
  </si>
  <si>
    <t>For  PHK/INV/CE2/2024/01/0751,$4609.1/-@3720/-=Ks.17145852/-</t>
  </si>
  <si>
    <t>MYW-PV-2024-03-0039</t>
  </si>
  <si>
    <t>Pay to Ho For Cash transfer,=Ks.1,7145,900/-(PHK CE2 Income)</t>
  </si>
  <si>
    <t>MYW-RV-2024-03-0036</t>
  </si>
  <si>
    <t>PYAE PHYO OO</t>
  </si>
  <si>
    <t>For MAC/INV/MYW/2024/03/132316(28.3.24),Ks.16072/-</t>
  </si>
  <si>
    <t>MYW-RV-2024-03-0037</t>
  </si>
  <si>
    <t>Diamond Lion Company</t>
  </si>
  <si>
    <t>For PG/INV/MYW/2024/03/132267(28.3.24),$23.68/-@3830/-Ks.90694/-</t>
  </si>
  <si>
    <t>MYW-PV-2024-03-0040</t>
  </si>
  <si>
    <t>Pay to Ho For Cash transfer,Ks.2,615,300/- (MAC),KS.352,000/-(MC),KS.90,700/-(PG),Total Ks.3,058,000/-CB SPECIAL</t>
  </si>
  <si>
    <t>MYW-RV-2024-03-0038</t>
  </si>
  <si>
    <t>U Khin Maung Win</t>
  </si>
  <si>
    <t>For MC/INV/MYW/2024/03/132268(29.3.24),KS.40432/-Dis Ks.32/-</t>
  </si>
  <si>
    <t>MYW-PV-2024-03-0041</t>
  </si>
  <si>
    <t>Pay to Ho For Cash transfer,Ks.748,200/- (MAC),KS.40400/-(MC),Total Ks.788,600/-KPAY TRANSFER</t>
  </si>
  <si>
    <t xml:space="preserve">Income  </t>
  </si>
  <si>
    <t>HQT-RV-2024-03-0898</t>
  </si>
  <si>
    <t>HQT-RV-2024-03-0808</t>
  </si>
  <si>
    <t>MYW-RV-2024-03-0039</t>
  </si>
  <si>
    <t>Received From MAR'Salary ,Employee 6 posts,Ks.1,601,400/-</t>
  </si>
  <si>
    <t>MYW-PV-2024-03-0042</t>
  </si>
  <si>
    <t>Pay to MAR'Salary ,Employee 6 posts,Ks.1,601,400/-</t>
  </si>
  <si>
    <t>HQT-RV-2024-04-0003</t>
  </si>
  <si>
    <t>Pay to April'Salary ,Employee 6 posts,Ks.1,610,150/-</t>
  </si>
  <si>
    <t>MYW-PV-2024-04-0044</t>
  </si>
  <si>
    <t>Cashtransfer</t>
  </si>
  <si>
    <t>Received From April'Salary ,Employee 6 postsKs.1,610,150/-</t>
  </si>
  <si>
    <t>MYW-RV-2024-04-0026</t>
  </si>
  <si>
    <t>For MAC/INV/MYW/2024/03/132313(23.3.24),KS.555,660/-Dis Ks.60/-</t>
  </si>
  <si>
    <t>MYW-RV-2024-04-0025</t>
  </si>
  <si>
    <t>For INV/MC/MYW/2024/04/132276(30.4.24),KS.61586/-</t>
  </si>
  <si>
    <t>MYW-RV-2024-04-0024</t>
  </si>
  <si>
    <t>HQT-RV-2024-05-0037</t>
  </si>
  <si>
    <t>Pay to Ho  For Cash transfer,Ks.8379600/-(MAC),Ks.3471300/-(CE1),Total Ks.11,850,900/-CB</t>
  </si>
  <si>
    <t>MYW-PV-2024-04-0045</t>
  </si>
  <si>
    <t>For INV/CE1/MYW/2024/04/132275(29.4.24),$.872.2/-@3980/-=Ks.3,471,356/-Dis Ks.56/-</t>
  </si>
  <si>
    <t>U Naing Win</t>
  </si>
  <si>
    <t>MYW-RV-2024-04-0023</t>
  </si>
  <si>
    <t>Pay to Ho  For Cash transfer,Ks.8379600/-(MAC),Ks.3471300/-(CE1),Total Ks.11,850,900/-</t>
  </si>
  <si>
    <t>For MAC/INV/MYW/2024/04/132331(2.4.24),$76.83/-@3980/-KS.305,783/-</t>
  </si>
  <si>
    <t>U Htun Htun Myat</t>
  </si>
  <si>
    <t>MYW-RV-2024-04-0022</t>
  </si>
  <si>
    <t>For MAC/INV/MYW/2024/04/132343(29.4.24),$118.58/-@3980/-KS.471948/-Dis Ks.48/-</t>
  </si>
  <si>
    <t>MYW-RV-2024-04-0021</t>
  </si>
  <si>
    <t>For MAC/INV/MYW/2024/03/132315(28.3.24),$1910/-@3980/-=KS.7601880/-</t>
  </si>
  <si>
    <t>MYW-RV-2024-04-0020</t>
  </si>
  <si>
    <t>HQT-RV-2024-04-06748</t>
  </si>
  <si>
    <t>Pay to Ho For Cash transferKs.19,235,100/-(WinFinance INCOME)CB transfer</t>
  </si>
  <si>
    <t>MYW-PV-2024-04-0042</t>
  </si>
  <si>
    <t>For Deutz Fahr 75,Sr No.44270,$4882/-@3940/-=Ks.19,235,100/-</t>
  </si>
  <si>
    <t>MYW-RV-2024-04-0019</t>
  </si>
  <si>
    <t>HQT-RV-2024-04-0786</t>
  </si>
  <si>
    <t>Pay to Ho For Cash transfer,KS.33600/-(MAC INCOME)KPAY transfer</t>
  </si>
  <si>
    <t>MYW-PV-2024-04-0043</t>
  </si>
  <si>
    <t>For MAC/INV/MYW/2024/04/132340(26.4.24),KS.33600/-</t>
  </si>
  <si>
    <t>MYW-RV-2024-04-0018</t>
  </si>
  <si>
    <t>HQT-RV-2024-04-0674</t>
  </si>
  <si>
    <t>Pay to Ho For Cash transfer,KS.23,000/-(MC INCOME)Kpay transfer</t>
  </si>
  <si>
    <t>MYW-PV-2024-04-0034</t>
  </si>
  <si>
    <t>For MC/INV/MYW/2024/04/132274(24.4.2024),KS.23009/-</t>
  </si>
  <si>
    <t>U Aung Lwin Oo</t>
  </si>
  <si>
    <t>MYW-RV-2024-04-0017</t>
  </si>
  <si>
    <t>Pay to Ho for Cash transfer April'24 Budget ,Second  Time BudgetKs.1,106,000/-(MAC INCOME)</t>
  </si>
  <si>
    <t>MYW-PV-2024-04-0026</t>
  </si>
  <si>
    <t>Received From Ho for April'24 Budget ,Budget Request Total Amt KS.1,606,000/-Second  Time received Budget,Ks.1,106,000/-(MAC)</t>
  </si>
  <si>
    <t>MYW-RV-2024-04-0016</t>
  </si>
  <si>
    <t>Budget (MAC Income)</t>
  </si>
  <si>
    <t>For MAC(B2C)/INV/MYW/2024/04/132339(24.4.24),KS.1,017,456/-</t>
  </si>
  <si>
    <t>Ko Kyaw Gyi</t>
  </si>
  <si>
    <t>MYW-RV-2024-04-0015</t>
  </si>
  <si>
    <t>HQT-RV-2024-04-0622</t>
  </si>
  <si>
    <t>Pay to Ho For Cash transfer,KS.859050/-(MAC INCOME)CB Special</t>
  </si>
  <si>
    <t>MYW-PV-2024-04-0025</t>
  </si>
  <si>
    <t>For MAC/INV/MYW/2024/03/132312(23.3.24),KS.859056/-Dis Ks.6/-</t>
  </si>
  <si>
    <t>MYW-RV-2024-04-0014</t>
  </si>
  <si>
    <t>Budget (MAC Income),Kpay transfer</t>
  </si>
  <si>
    <t>Pay to Ho For Cash transfer,KS.330,100/-(MAC INCOME)Kpay transfer</t>
  </si>
  <si>
    <t>MYW-PV-2024-04-0027</t>
  </si>
  <si>
    <t>For MAC/INV/MYW/2024/03/132308(15.3.24),ks.123140/-Dis Ks.40/-</t>
  </si>
  <si>
    <t>MYW-RV-2024-04-0013</t>
  </si>
  <si>
    <t>For MAC/INV/MYW/2024/03/132306(7.3.24),Ks.295536/-Dis Ks.36/-</t>
  </si>
  <si>
    <t>MYW-RV-2024-04-0012</t>
  </si>
  <si>
    <t>Kpay transfer,Budget Bal 0</t>
  </si>
  <si>
    <t>HQT-RV-2024-04-0365</t>
  </si>
  <si>
    <t>Pay to Ho For Cash transfer,KS.29200/-(MC INCOME),KS.1000/-(Budget),Total Ks.30,200/-Kpay transfer</t>
  </si>
  <si>
    <t>MYW-PV-2024-04-0023</t>
  </si>
  <si>
    <t>For MC/INV/MYW/2024/04/132273(10.4.24),KS.29200/-</t>
  </si>
  <si>
    <t>MYW-RV-2024-04-0011</t>
  </si>
  <si>
    <t>HQT-RV-2024-04-0326</t>
  </si>
  <si>
    <t>Pay to Ho For Cash transfer,KS.634200/-(ATT INCOME)</t>
  </si>
  <si>
    <t>MYW-PV-2024-04-0020</t>
  </si>
  <si>
    <t>For CE3/INV/MYW/2024/04/132272(9.4.24)$163.87/-@3870/-634176/-Dis KS.76/-(ADV AMT 163.88),Total INV $327.75/-)</t>
  </si>
  <si>
    <t>MYW-RV-2024-04-0010</t>
  </si>
  <si>
    <t>HQT-RV-2024-04-0268</t>
  </si>
  <si>
    <t>Pay to Ho For Cash transfer,Ks.21650/-(ATT)Kpay transfer</t>
  </si>
  <si>
    <t>MYW-PV-2024-04-0019</t>
  </si>
  <si>
    <t>For ATT/INV/MYW/2024/04/132271(8.4.24),$5.59/-@3870/-KS.21633/-</t>
  </si>
  <si>
    <t>U Kyaw San Lwin</t>
  </si>
  <si>
    <t>MYW-RV-2024-04-0009</t>
  </si>
  <si>
    <t xml:space="preserve">Incentive </t>
  </si>
  <si>
    <t>Pay for Jan'24 Cash Incentive100% ,Sale Man Kyaw Kyaw Myo Incentive Cash Sale 100%-Received Ks.183,488/-pooling 10% KS.20,388/-(MAC INCOME)</t>
  </si>
  <si>
    <t>MYW-PV-2024-04-0008</t>
  </si>
  <si>
    <t>Received From Ho For MAC Incentive for Jan'24 Cash Sale 100%,Ks.183,488/-</t>
  </si>
  <si>
    <t>MYW-RV-2024-04-0008</t>
  </si>
  <si>
    <t>HQT-PV-2024-04-0145</t>
  </si>
  <si>
    <t>Pay to Ho for Cash transfer April'24 Budget ,First  Time BudgetKS.500,000/-(MAC INCOME)</t>
  </si>
  <si>
    <t>MYW-PV-2024-04-0006</t>
  </si>
  <si>
    <t>Received From Ho for April'24 Budget ,Budget Request Total Amt KS.1,606,000/-First  Time received Budget,Ks.500,000/-</t>
  </si>
  <si>
    <t>MYW-RV-2024-04-0007</t>
  </si>
  <si>
    <t>Kpay transfer,1st time Budget</t>
  </si>
  <si>
    <t>HQT-RV-2024-04-0254,HQT-RV-2024-04-0208</t>
  </si>
  <si>
    <t xml:space="preserve">Pay to Ho for Cash transfer Ks.196000/-(MC),KS.70,000/-(WinFinance),Ks.1,699,700/-(MAC),KS.197,700/-(PG)Total Ks.2,163,400/-                                                                                                                                           Pay to Ho for Cash transfer April'24 Budget ,First  Time BudgetKS.500,000/-(MAC INCOME)      </t>
  </si>
  <si>
    <t>MYW-PV-2024-04-0007,MYW-PV-2024-04-0006</t>
  </si>
  <si>
    <t>For MAC/INV/MYW/2024/04/132326(2.4.24),Ks.2105312/-Dis Ks.12/-</t>
  </si>
  <si>
    <t>MYW-RV-2024-04-0006</t>
  </si>
  <si>
    <t>HQT-RV-2024-04-0254</t>
  </si>
  <si>
    <t>Pay to Ho for Cash transfer Ks.196000/-(MC),KS.70,000/-(WinFinance),Ks.1,699,700/-(MAC),KS.197,700/-(PG)Total Ks.2,163,400/-</t>
  </si>
  <si>
    <t>MYW-PV-2024-04-0007</t>
  </si>
  <si>
    <t>For MAC(B2C)/INV/MYW/2024/03/132309(14.3.24),Ks.73,884/-Dis Ks.84/-</t>
  </si>
  <si>
    <t>MYW-RV-2024-04-0005</t>
  </si>
  <si>
    <t>For MC/INV/MYW/2024/04/132270(2.4.24)Ks.196000/-</t>
  </si>
  <si>
    <t>MYW-RV-2024-04-0004</t>
  </si>
  <si>
    <t>For PG/INV/MYW/2024/04/132269(2.4.24),$50.95/-@3880/-=Ks.197,686/-</t>
  </si>
  <si>
    <t>U Myo Win</t>
  </si>
  <si>
    <t>MYW-RV-2024-04-0003</t>
  </si>
  <si>
    <t>For MAC/INV/MYW/2024/04/132329(2.4.24),Ks.20492/-</t>
  </si>
  <si>
    <t>Ko Min Thiha</t>
  </si>
  <si>
    <t>MYW-RV-2024-04-0002</t>
  </si>
  <si>
    <t>For 3W AR  payment,Ks.70000/-</t>
  </si>
  <si>
    <t>MYW-RV-2024-04-0001</t>
  </si>
  <si>
    <t>MYW-RV-2024-05-0001</t>
  </si>
  <si>
    <t>Aung Galon Min</t>
  </si>
  <si>
    <t>For MAC(B2C)/INV/MYW/2024/132335(2.4.2024),Ks.292,392/-</t>
  </si>
  <si>
    <t xml:space="preserve">S'part </t>
  </si>
  <si>
    <t xml:space="preserve"> </t>
  </si>
  <si>
    <t>MYW-RV-2024-05-0002</t>
  </si>
  <si>
    <t>MYW-RV-2024-05-0003</t>
  </si>
  <si>
    <t>For 3W AR  payment,Ks.100,000/-</t>
  </si>
  <si>
    <t>MYW-RV-2024-05-0004</t>
  </si>
  <si>
    <t>U Soe  Nyein Oo</t>
  </si>
  <si>
    <t>For MT-704 Matador Tractor,Ks.1900000/-</t>
  </si>
  <si>
    <t>MYW-RV-2024-05-0005</t>
  </si>
  <si>
    <t>Received from Ho For May'24 Budget ,KS.1855500/-(ATT Income)</t>
  </si>
  <si>
    <t>MYW-RV-2024-05-0006</t>
  </si>
  <si>
    <t>For MAC/INV/MYW/2024/04/132324(2.4.24)Ks.1000000/-Bal Ks.859352/-</t>
  </si>
  <si>
    <t>MYW-RV-2024-05-0007</t>
  </si>
  <si>
    <t>For PG/INV/MYW/2024/05/132277(8.5.24),$29.14/-@3970/-Ks.115,700/-</t>
  </si>
  <si>
    <t>MYW-RV-2024-05-0008</t>
  </si>
  <si>
    <t>Diamond Lion</t>
  </si>
  <si>
    <t>For MAC/INV/MYW/2024/05/132345(8.5.24)$62.72/-@3970/-Ks.249000/-</t>
  </si>
  <si>
    <t>MYW-RV-2024-05-0009</t>
  </si>
  <si>
    <t>Received from Ho Annual Leave Refund for MYW BR  Ks.332,000/-</t>
  </si>
  <si>
    <t>MYW-RV-2024-05-0010</t>
  </si>
  <si>
    <t>For MAC/INV/MYW/2024/05/132345(9.5.24)$62.72/-@3980/-Ks.249625/-</t>
  </si>
  <si>
    <t>MYW-RV-2024-05-0011</t>
  </si>
  <si>
    <t>Golden Crown</t>
  </si>
  <si>
    <t>For MAC/INV/MYW/2024/04/132334(2.4.24),Ks.877176/-</t>
  </si>
  <si>
    <t>MYW-RV-2024-05-0012</t>
  </si>
  <si>
    <t>Aung Shop</t>
  </si>
  <si>
    <t>For MAC/INV/MYW/2024/04/132333(2.4.24),Ks.886608/-</t>
  </si>
  <si>
    <t>MYW-RV-2024-05-0013</t>
  </si>
  <si>
    <t>KYAW THAUNG, KO</t>
  </si>
  <si>
    <t>For MAC/INV/MYW/2024/04/132319(2.4.24),Ks.584784/-</t>
  </si>
  <si>
    <t>MYW-RV-2024-05-0014</t>
  </si>
  <si>
    <t>For MAC/INV/MYW/2024/04/132318(2.4.24),KS.583920/-Dis ks,20/-</t>
  </si>
  <si>
    <t>MYW-RV-2024-05-0015</t>
  </si>
  <si>
    <t>For INV/CE3/MYW/2024/05/132278(10.5.24),$181.93/-@4000/-Ks.727720/-Dis  Ks.20/-</t>
  </si>
  <si>
    <t>MYW-PV-2024-05-0002</t>
  </si>
  <si>
    <t>Pay to Ho For Cash transfer May'24 Budget ,KS.1855500/-(ATT Income)</t>
  </si>
  <si>
    <t>MYW-PV-2024-05-0001</t>
  </si>
  <si>
    <t>Pay to Ho For Cash transfer,Ks.848000/-(MAC),Ks.61600/-(MC),Ks.150000/-(WinFinance),Total Ks.1059600/-Kpay transfer</t>
  </si>
  <si>
    <t>HQT-RV-2024-05-0105</t>
  </si>
  <si>
    <t>HQT-PV-2024-05-0134</t>
  </si>
  <si>
    <t>HQT-RV-2024-05-0213</t>
  </si>
  <si>
    <t>MYW-PV-2024-05-0011</t>
  </si>
  <si>
    <t>Pay to Ho For Cash transfer ,Ks.100000/-(MAC Income)Kpay transfer</t>
  </si>
  <si>
    <t>HQT-RV-2024-05-0241</t>
  </si>
  <si>
    <t>MYW-PV-2024-05-0012</t>
  </si>
  <si>
    <t>Pay to Annual Leave Refund for MYW BR  Ks.332,000/-</t>
  </si>
  <si>
    <t>MYW-PV-2024-05-0013</t>
  </si>
  <si>
    <t>Pay to Ho  For Cash transfer,Ks.44500(ATT),Ks.115700/-(PG),Ks.3431100/-(MAC),Total Ks.3591300/-</t>
  </si>
  <si>
    <t>MYW-PV-2024-05-0017</t>
  </si>
  <si>
    <t>Pay to Ho  For Cash transfer,Ks.727700/-(CE3)</t>
  </si>
  <si>
    <t>HQT-RV-2024-05-0389</t>
  </si>
  <si>
    <t>LEAVE REFUND</t>
  </si>
  <si>
    <t>HQT-RV-2024-05-0390</t>
  </si>
  <si>
    <t>MYW-RV-2024-05-0016</t>
  </si>
  <si>
    <t>MYW-RV-2024-05-0017</t>
  </si>
  <si>
    <t>For INV/MC/MYW/2024/05/132279(14.5.24),Ks.55980/-</t>
  </si>
  <si>
    <t>MYW-RV-2024-05-0018</t>
  </si>
  <si>
    <t xml:space="preserve">YE MAN (MYW) </t>
  </si>
  <si>
    <t>MAC/INV/MYW/2024/04/132317(2.4.24),Ks.478800/-</t>
  </si>
  <si>
    <t>MYW-RV-2024-05-0019</t>
  </si>
  <si>
    <t>For MAC/INV/MYW/2024/04/132327(2.4.24),KS.584784/-</t>
  </si>
  <si>
    <t>MYW-RV-2024-05-0020</t>
  </si>
  <si>
    <t>AE MON NYEIN</t>
  </si>
  <si>
    <t>For MAC/INV/MYW/2024/04/132320(2.4.24),Ks.541440/-Dis ks.40/0</t>
  </si>
  <si>
    <t>MYW-RV-2024-05-0021</t>
  </si>
  <si>
    <t>For MAC/INV/MYW/2024/04/132321(2.4.24)Ks.490482/-</t>
  </si>
  <si>
    <t>MYW-RV-2024-05-0022</t>
  </si>
  <si>
    <t>For MAC/INV/MYW/2024/04/132322(2.4.24)Ks.591072/</t>
  </si>
  <si>
    <t>MYW-RV-2024-05-0023</t>
  </si>
  <si>
    <t>U SOE THEIN AUNG</t>
  </si>
  <si>
    <t>For MAC/INV/MYW/2024/04/132323(2.4.24)Ks.295536/-Dis Ks.36/-</t>
  </si>
  <si>
    <t>MYW-RV-2024-05-0024</t>
  </si>
  <si>
    <t>For MAC/INV/MYW/2024/04/132330(2.4.24),Ks.47748/-Dis Ks.48/-</t>
  </si>
  <si>
    <t>MYW-RV-2024-05-0025</t>
  </si>
  <si>
    <t>For  MAC/INV/MYW/2024/04/132328(2.4.24),Ks.46013/-Dis Ks.13/-</t>
  </si>
  <si>
    <t>MYW-RV-2024-05-0026</t>
  </si>
  <si>
    <t>For MAC/INV/MYW/2024/05/132355(14.5.24),Ks.621184/-</t>
  </si>
  <si>
    <t>MYW-RV-2024-05-0027</t>
  </si>
  <si>
    <t>SWEL SONE</t>
  </si>
  <si>
    <t>For MAC/INV/MYW/2024/05/132360(15.5.24),Ks.22,500/-</t>
  </si>
  <si>
    <t>MYW-RV-2024-05-0028</t>
  </si>
  <si>
    <t>U Zaw</t>
  </si>
  <si>
    <t>For MAC/INV/MYW/2024/04/132332(2.4.24),Ks.1036080/-Dis Ks.80/-</t>
  </si>
  <si>
    <t>MYW-PV-2024-05-0024</t>
  </si>
  <si>
    <t>Pay to Ho  For Cash transfer,Ks.56000/-(MC),KS.100,000/-(WinFinance),KS.4755500/-(MAC),Total Ks.4,911,500/-</t>
  </si>
  <si>
    <t>MYW-RV-2024-05-0029</t>
  </si>
  <si>
    <t>For MAC/INV/MYW/2024/04/132325(2.4.24),Ks.643524/-Dis ks.24/-</t>
  </si>
  <si>
    <t>MYW-RV-2024-05-0030</t>
  </si>
  <si>
    <t>For MAC/INV/MYW/2024/04/132324(2.4.24) Ks.859352/-Dis Ks.52/-</t>
  </si>
  <si>
    <t>MYW-RV-2024-05-0031</t>
  </si>
  <si>
    <t>For INV/MC/MYW/2024/05/132280(18.5.24),Ks.224000/-</t>
  </si>
  <si>
    <t>HQT-RV-2024-05-0614</t>
  </si>
  <si>
    <t>MYW-RV-2024-05-0032</t>
  </si>
  <si>
    <t>U Kyaw Latt  Win</t>
  </si>
  <si>
    <t>For( YGN-BSO-PRT-2024-05-0053 $1910.68/-YGN-BSO-PRT-2024-05-0054$1759.25/-Total $3669.93/-)(Received Amt $2914.27/-@4100/-=11948500/-)</t>
  </si>
  <si>
    <t>MYW-RV-2024-05-0033</t>
  </si>
  <si>
    <t>U Aung  Myint Myat</t>
  </si>
  <si>
    <t>For INV/CE2/MYW/2024/05/132281(24.5.24),$528.97/-@4120/-=2179356/-Dis Ks.56/-</t>
  </si>
  <si>
    <t>MYW-RV-2024-05-0034</t>
  </si>
  <si>
    <t>U Phoe Chit</t>
  </si>
  <si>
    <t>For MAC/INV/MYW/2024/05/132368(24.5.24),Ks.3593470/-</t>
  </si>
  <si>
    <t>MYW-RV-2024-05-0035</t>
  </si>
  <si>
    <t>For MAC/INV/MYW/2024/05/132369(24.5.24),$78.57/-@4120/-Ks.323708/-</t>
  </si>
  <si>
    <t>MYW-PV-2024-05-0042</t>
  </si>
  <si>
    <t>Pay to Ho for  Cash  transfer,ks.3,917,200/-(MAC Income)</t>
  </si>
  <si>
    <t>HQT-RV-2024-05-0799</t>
  </si>
  <si>
    <t>HQT-RV-2024-05-0744,HQT-RV-2024-05-0766</t>
  </si>
  <si>
    <t>MYW-PV-2024-05-0030</t>
  </si>
  <si>
    <t>MYW-PV-2024-05-0031</t>
  </si>
  <si>
    <t>Pay to Ho  For Cash transfer,Ks.1948500/-(YGN CE2 Income)KPay</t>
  </si>
  <si>
    <t>Pay to Ho  For Cash transfer,Ks.10000000/-(YGN CE2 Income)CB  SPECIAL</t>
  </si>
  <si>
    <t>MYW-RV-2024-05-0036</t>
  </si>
  <si>
    <t>MA TOO</t>
  </si>
  <si>
    <t>For MAC/INV/MYW/2024/04/132336(24.4.24)KS.319224/-Dis Ks.24/-</t>
  </si>
  <si>
    <t>MYW-RV-2024-05-0037</t>
  </si>
  <si>
    <t>For MAC/INV/MYW/2024/04/132337(24.4.24)KS.319224/-Dis Ks.24/-</t>
  </si>
  <si>
    <t>MYW-RV-2024-05-0038</t>
  </si>
  <si>
    <t>For MAC/INV/MYW/2024/04/132338(24.4.24),KS.319224/-Dis Ks.24/-</t>
  </si>
  <si>
    <t>MYW-RV-2024-05-0039</t>
  </si>
  <si>
    <t xml:space="preserve"> U Shwe Htun Aung</t>
  </si>
  <si>
    <t>Received from customer U Shwe Htun Aung,Matador 3wheeler Cargo(1)unit (cashdown sale. 65lakhs),KS.6500000/-</t>
  </si>
  <si>
    <t>MYW-RV-2024-05-0040</t>
  </si>
  <si>
    <t>For PG/INV/MYW/2024/05/132282(28.5.24),$22.45/-@4260/-KS.95637/-Dis Ks.37/-</t>
  </si>
  <si>
    <t>MYW-RV-2024-05-0041</t>
  </si>
  <si>
    <t>For MAC/INV/MYW/2024/04/132344(30.4.24),Ks.2109240/-Dis Ks.40/-</t>
  </si>
  <si>
    <t>MYW-PV-2024-05-0045</t>
  </si>
  <si>
    <t>Pay to Ho  For Cash transfer,Ks.6,500,000/-(MCIncome)KPay</t>
  </si>
  <si>
    <t>MYW-RV-2024-05-0042</t>
  </si>
  <si>
    <t>For MAC/INV/MYW/2024/05/132370(29.5.24),$81/-@4300/-Ks.348300/-</t>
  </si>
  <si>
    <t>MYW-RV-2024-05-0043</t>
  </si>
  <si>
    <t>For MAC/INV/MYW/2024/05/132371(29.5.24),$671.24/-@4300/-Ks.2886332/-Dis Ks.32/-</t>
  </si>
  <si>
    <t>MYW-RV-2024-05-0046</t>
  </si>
  <si>
    <t>FOR MAC/INV/MYW/2024/04/132341(30.4.24)KS.3617152/-Dis Ks.52/-</t>
  </si>
  <si>
    <t>MYW-PV-2024-05-0046</t>
  </si>
  <si>
    <t>Pay to Ho  For Cash transfer,Ks.2,886,300/-(MAC Income)KPay</t>
  </si>
  <si>
    <t>MYW-PV-2024-05-0047</t>
  </si>
  <si>
    <t>PAY TO HO FOR CASH TRANSFER Ks.2,179,300/-(CE2),Ks.95,600/-(PG),Ks.4,810,600/-(MAC),Total Ks.7,085,500/-(KPAY)</t>
  </si>
  <si>
    <t>HQT-RV-2024-05-0995</t>
  </si>
  <si>
    <t>MYW-RV-2024-05-0045</t>
  </si>
  <si>
    <t>U AUNG LWIN OO</t>
  </si>
  <si>
    <t>For MC/INV/MYW/2024/05/132283(30.5.24),KS.17000/-</t>
  </si>
  <si>
    <t>HQT-RV-2024-05-0994</t>
  </si>
  <si>
    <t>HQT-RV-2024-05-0942</t>
  </si>
  <si>
    <t>Pay to Ho For Cash transfer JUN'24 Budget ,KS.1,779,500/-(MAC Income)</t>
  </si>
  <si>
    <t>MYW-PV-2024-06-0002</t>
  </si>
  <si>
    <t>HQT-RV-2024-06-0114</t>
  </si>
  <si>
    <t>HHQT-RV-2024-06-0083,HQT-RV-2024-06-0114</t>
  </si>
  <si>
    <t>Kpay transfer,BUDGET FOR JUN</t>
  </si>
  <si>
    <t>MYW-RV-2024-06-0001</t>
  </si>
  <si>
    <t xml:space="preserve"> Received From MAY'Salary ,Employee 6 postsKs.1,674,800/-</t>
  </si>
  <si>
    <t>MYW-RV-2024-06-0002</t>
  </si>
  <si>
    <t>For CE2/INV/MYW/2024/06/132284(4.6.24),$202.26/-@4400/-=Ks.889,944/-Dis Ks.44/-</t>
  </si>
  <si>
    <t>MYW-RV-2024-06-0003</t>
  </si>
  <si>
    <t>Received from Ho For JUN'24 Budget ,KS.1,779,500/-(MAC Income)</t>
  </si>
  <si>
    <t>HQT-RV-2024-06-0083,HQT-PV-2024-06-0055</t>
  </si>
  <si>
    <t>,BUDGET FOR JUN</t>
  </si>
  <si>
    <t>MYW-PV-2024-06-0001</t>
  </si>
  <si>
    <t>PAY TO MAY'Salary ,Employee 6 postsKs.1,674,800/-</t>
  </si>
  <si>
    <t>CB</t>
  </si>
  <si>
    <t>MYW-PV-2024-06-0003</t>
  </si>
  <si>
    <t>Pay to Ho For Cash transfer  ,KS.2,185,900/-(MAC Income),Ks.889,900/-(CE2),Total Ks.3,075,800/-</t>
  </si>
  <si>
    <t>MYW-PV-2024-06-0002,MYW-PV-2024-06-0003</t>
  </si>
  <si>
    <t>Pay to Ho For Cash transfer JUN'24 Budget ,KS.1,779,500/-(MAC Income)/Pay to Ho For Cash transfer  ,KS.2,185,900/-(MAC Income),Ks.889,900/-(CE2),Total Ks.3,075,800/-</t>
  </si>
  <si>
    <t>MYW-RV-2024-06-0004</t>
  </si>
  <si>
    <t>For MAC/INV/MYW/2024/05/132367(24.5.24),Ks.974160/-Dis Ks.10/-</t>
  </si>
  <si>
    <t>MYW-RV-2024-06-0005</t>
  </si>
  <si>
    <t>For MAC/INV/MYW/2024/05/132375(12.6.24),$631.47/-@4350/-Ks.2746894/-</t>
  </si>
  <si>
    <t>MYW-RV-2024-06-0006</t>
  </si>
  <si>
    <t xml:space="preserve">U Htay Zaw </t>
  </si>
  <si>
    <t>For CDF 50 HP SR NO.10055,Ks.2,784,000/-</t>
  </si>
  <si>
    <t>MYW-PV-2024-06-0009</t>
  </si>
  <si>
    <t>Pay to Ho For Cash transfer ,KS.2,784,000/-(ATT Income)KPAY</t>
  </si>
  <si>
    <t>MYW-PV-2024-06-0008</t>
  </si>
  <si>
    <t>Pay to Ho For Cash transfer ,Ks.974150/-(MAC Income)CB SPECIAL</t>
  </si>
  <si>
    <t>HQT-RV-2024-06-0278</t>
  </si>
  <si>
    <t>CB DIRECT</t>
  </si>
  <si>
    <t>HQT-RV-2024-06-0347</t>
  </si>
  <si>
    <t>MYW-RV-2024-06-0007</t>
  </si>
  <si>
    <t xml:space="preserve">ZMT AUTO </t>
  </si>
  <si>
    <t>For MAC/INV/MYW/2024/05/132347(10.5.24),Ks.133386/-</t>
  </si>
  <si>
    <t>s'part</t>
  </si>
  <si>
    <t>MYW-RV-2024-06-0008</t>
  </si>
  <si>
    <t>SOE PHYOE</t>
  </si>
  <si>
    <t>For MAC/INV/MYW/2024/05/132348(10.5.24),Ks.319224/-</t>
  </si>
  <si>
    <t>MYW-RV-2024-06-0009</t>
  </si>
  <si>
    <t>Received From Ho For MAC Incentive for Feb'24 Cash Sale 100%  To MAR'24  Cash Sale 100%,Ks.356643/-</t>
  </si>
  <si>
    <t>INCENTIVE</t>
  </si>
  <si>
    <t>MYW-RV-2024-06-0010</t>
  </si>
  <si>
    <t>U Kyaw Htun Aung</t>
  </si>
  <si>
    <t>For INV/ATT/MYW/2024/06/132285(13.6.24),$11.18/-@4370/-=Ks.48900/-</t>
  </si>
  <si>
    <t>MYW-RV-2024-06-0011</t>
  </si>
  <si>
    <t>For MAC/INV/MYW/2024/05/132359(15.5.24),Ks.200880/-</t>
  </si>
  <si>
    <t>MYW-PV-2024-06-0021</t>
  </si>
  <si>
    <t>Pay to Ho For Cash transfer,KS.3,3267,000/-(MAC INCOME),Ks.48900/-(ATT),Total Ks.3315900/-</t>
  </si>
  <si>
    <t>HQT-RV-2024-06-0427</t>
  </si>
  <si>
    <t>MYW-PV-2024-06-0019</t>
  </si>
  <si>
    <t>Pay for FEB'24 Cash Incentive100% ,Sale Man Kyaw Kyaw Myo Incentive Cash Sale 100%-Received Ks.202,655/-pooling 10% KS.22517/-</t>
  </si>
  <si>
    <t>MYW-PV-2024-06-0020</t>
  </si>
  <si>
    <t>Pay forMAR'24 Cash Incentive100% ,Sale Man Kyaw Kyaw Myo Incentive Cash Sale 100%-Received Ks.153988/-pooling 10% KS.17110/-</t>
  </si>
  <si>
    <t>MYW-RV-2024-06-0012</t>
  </si>
  <si>
    <t>For MAC/INV/MYW/2024/05/132356(14.5.24),Ks.1159524/-Dis Ks.24/-</t>
  </si>
  <si>
    <t>MYW-RV-2024-06-0013</t>
  </si>
  <si>
    <t>U Htun Naing</t>
  </si>
  <si>
    <t>For INV/COP/MYW/2024/06/132286(14.6.24),$152.60/-@4450/-=Ks.679070/-Dis Ks.7</t>
  </si>
  <si>
    <t>MYW-RV-2024-06-0014</t>
  </si>
  <si>
    <t>AR NOE SHOP</t>
  </si>
  <si>
    <t>For MAC/INV/MYW/2024/05/132350(14.5.24)Ks.319224/-</t>
  </si>
  <si>
    <t>MYW-PV-2024-06-0022</t>
  </si>
  <si>
    <t>Pay to Ho For Cash transfer ,KS.1,159,500/-(MAC Income)Ks.679100/-(CE2)Total s.1838600/-KPAY</t>
  </si>
  <si>
    <t>HQT-RV-2024-06-0428</t>
  </si>
  <si>
    <t>MYW-RV-2024-06-0015</t>
  </si>
  <si>
    <t>For MAC/INV/MYW/2024/05/132342(14.5.24)Ks.537600/-</t>
  </si>
  <si>
    <t>MYW-RV-2024-06-0016</t>
  </si>
  <si>
    <t>For MAC/INV/MYW/2024/05/132352(14.5.24)Ks.426384/-Dis ks.84/-</t>
  </si>
  <si>
    <t>MYW-RV-2024-06-0017</t>
  </si>
  <si>
    <t>TOO, MA</t>
  </si>
  <si>
    <t>For MAC/INV/MYW/2024/05/132354(14.5.24)Ks.363874/-Dis Ks.74/-</t>
  </si>
  <si>
    <t>MYW-RV-2024-06-0018</t>
  </si>
  <si>
    <t>For  MAC/INV/MYW/2024/05/132349(14.5.24)Ks.947484/-Dis Ks.84/-</t>
  </si>
  <si>
    <t>MYW-RV-2024-06-0019</t>
  </si>
  <si>
    <t>For  MAC/INV/MYW/2024/05/132351(14.5.24)Ks.602640/-Dis Ks.40/-</t>
  </si>
  <si>
    <t>MYW-RV-2024-06-0020</t>
  </si>
  <si>
    <t>For MAC/INV/MYW/2024/05/132353(14.5.24)Ks.372804/-Dis Ks.4/-</t>
  </si>
  <si>
    <t>MYW-PV-2024-06-0024</t>
  </si>
  <si>
    <t>Pay to Ho For Cash transfer,KS.1922800/-(MAC INCOME)Kpay</t>
  </si>
  <si>
    <t>HQT-RV-2024-06-0689</t>
  </si>
  <si>
    <t>MYW-PV-2024-06-0023</t>
  </si>
  <si>
    <t>Pay to Ho For Cash transfer,KS1,461,100/-(MAC INCOME)Kpay</t>
  </si>
  <si>
    <t>HQT-RV-2024-06-0654</t>
  </si>
  <si>
    <t>MYW-RV-2024-06-0021</t>
  </si>
  <si>
    <t>For MAC/INV/MYW/2024/05/132358(15.5.24)KS.131595/-</t>
  </si>
  <si>
    <t>MYW-RV-2024-06-0022</t>
  </si>
  <si>
    <t>For MAC/INV/MYW/2024/05/132357(15.5.24),KS.44547/-Dis KS.47/-</t>
  </si>
  <si>
    <t>MYW-RV-2024-06-0023</t>
  </si>
  <si>
    <t>For MAC/INV/MYW/2024/05/132361(24.5.24),Ks.610380/-</t>
  </si>
  <si>
    <t>MYW-RV-2024-06-0024</t>
  </si>
  <si>
    <t>For MAC/INV/MYW/2024/05/132363(24.5.24),KS.959200/-</t>
  </si>
  <si>
    <t>MYW-RV-2024-06-0025</t>
  </si>
  <si>
    <t>For MAC/INV/MYW/2024/05/132366(24.5.24),KS.1739936/-Dis Ks.36/-</t>
  </si>
  <si>
    <t>MYW-PV-2024-06-0029</t>
  </si>
  <si>
    <t>Pay to Ho For Cash transfer,KS.3485600/-(MAC INCOME)Kpay</t>
  </si>
  <si>
    <t>HQT-RV-2024-06-0806</t>
  </si>
  <si>
    <t>MYW-RV-2024-06-0026</t>
  </si>
  <si>
    <t>For MAC/INV/MYW/2024/05/132362(24.5.24),KS.947,484/-Dis Ks.84/-</t>
  </si>
  <si>
    <t>MYW-RV-2024-06-0027</t>
  </si>
  <si>
    <t>For MAC/INV/MYW/2024/05/132364(24.5.24),KS.159,612/-Dis Ks.12/-</t>
  </si>
  <si>
    <t>MYW-RV-2024-06-0028</t>
  </si>
  <si>
    <t>For MAC/INV/MYW/2024/05/132365(24.5.24),KS.66,505/-Dis Ks.5/-</t>
  </si>
  <si>
    <t>MYW-RV-2024-07-0001</t>
  </si>
  <si>
    <t xml:space="preserve"> Received From JUN'Salary ,Employee 6 postsKs.1,780,800/-</t>
  </si>
  <si>
    <t>MYW-PV-2024-07-0001</t>
  </si>
  <si>
    <t>PAY TO JUN'Salary ,Employee 6 postsKs.1,780,800/-</t>
  </si>
  <si>
    <t>s</t>
  </si>
  <si>
    <t>MYW-PV-2024-07-0003</t>
  </si>
  <si>
    <t>PAY to Ho For Cash transfer JUL'24 Budget ,KS.1,034,000/-(MAC Income)</t>
  </si>
  <si>
    <t>MYW-PV-2024-07-0003,MYW-PV-2024-07-0004</t>
  </si>
  <si>
    <t>HQT-RV-2024-07-0177</t>
  </si>
  <si>
    <t>MYW-PV-2024-07-0004</t>
  </si>
  <si>
    <t>PAY to Ho For Cash transfer  Ks.458,700/-(MAC Income),Ks.100,000/-(Win finance),Total Ks.558,700/-</t>
  </si>
  <si>
    <t>MYW-RV-2024-07-0002</t>
  </si>
  <si>
    <t>Received from Ho For JUL'24 Budget ,KS.1,034,000/-(MAC Income)</t>
  </si>
  <si>
    <t>MYW-RV-2024-07-0003</t>
  </si>
  <si>
    <t>MYW-RV-2024-07-0004</t>
  </si>
  <si>
    <t>Mandalay Golden Friend</t>
  </si>
  <si>
    <t>For INV/CE4/MYW/2024/07/132287(8.7.2024),$52.24/-@4631/-=KS.241923/-Dis Ks.23/-</t>
  </si>
  <si>
    <t>MYW-RV-2024-07-0005</t>
  </si>
  <si>
    <t>For MAC/INV/MYW/2024/05/132380(26.6.2024),$631.47/-4631/-=Ks.2924337/-Dis Ks.37/-</t>
  </si>
  <si>
    <t>MYW-RV-2024-07-0006</t>
  </si>
  <si>
    <t>For MAC/INV/MYW/2024/05/132378(25.6.24),Total Ks.5009664/-,KS.3000000/-(Partial)Bal KS.2,009,664/-</t>
  </si>
  <si>
    <t>MYW-PV-2024-07-0010</t>
  </si>
  <si>
    <t>PAY to Ho For Cash transfer  Ks.5,924,300/-(MAC Income),Ks.241,900/-(CE4),Total Ks.6,166,200/-</t>
  </si>
  <si>
    <t>MYW-RV-2024-07-0007</t>
  </si>
  <si>
    <t>For MAC/INV/MYW/2024/05/132378(25.6.24),Total Ks.5009664/-,KS.2,009,700/-(Paid)</t>
  </si>
  <si>
    <t>MYW-RV-2024-07-0008</t>
  </si>
  <si>
    <t>For MAC/INV/MYW/2024/06/132376(12.6.2024)KS.2031050/-</t>
  </si>
  <si>
    <t>MYW-PV-2024-07-0012</t>
  </si>
  <si>
    <t>PAY to Ho For Cash transfer  KS.2,009,700/-(MAC Income)KPAY TRANSFER</t>
  </si>
  <si>
    <t>MYW-PV-2024-07-0013</t>
  </si>
  <si>
    <t>PAY to Ho For Cash transfer  KS.2031050/-(MAC Income),(KBZ SPECIAL DIRECT TRANSFER)</t>
  </si>
  <si>
    <t>KBZ SPECIAL</t>
  </si>
  <si>
    <t>HQT-RV-2024-07-0294</t>
  </si>
  <si>
    <t>HQT-RV-2024-07-0238</t>
  </si>
  <si>
    <t>HQT-RV-2024-07-0241,HQT-PV-2024-07-0182</t>
  </si>
  <si>
    <t>CE4</t>
  </si>
  <si>
    <t>MYW-RV-2024-07-0009</t>
  </si>
  <si>
    <t>U Aung Myint Tun</t>
  </si>
  <si>
    <t>Received from Customer U Aung Myint Tun,For Deutz Fahr-60HP(Used)+2 Attachment,Ks.61,000,000/-</t>
  </si>
  <si>
    <t>MYW-RV-2024-07-0010</t>
  </si>
  <si>
    <t>For INV/COP/MYW/2024/07/132288(11.7.2024),$543.56/-@4750/-Ks.2,581,910/-</t>
  </si>
  <si>
    <t>MYW-PV-2024-07-0017</t>
  </si>
  <si>
    <t>PAY to Ho For Cash transfer  KS.15,000,000/-(YOMA BANK TRANSFER),KS.46,000,000/-(CB SPECIAL),Total Ks.61,000,000/-(ATT INCOME)</t>
  </si>
  <si>
    <t>YOMA BANK,CB TRANSFER</t>
  </si>
  <si>
    <t>HQT-RV-2024-07-0397</t>
  </si>
  <si>
    <t>HQT-RV-2024-07-0297</t>
  </si>
  <si>
    <t>MYW-RV-2024-07-0011</t>
  </si>
  <si>
    <t>For 3W AR  Last payment,Ks.937,000/-</t>
  </si>
  <si>
    <t>MYW-RV-2024-07-0012</t>
  </si>
  <si>
    <t>For 3W AR  payment,Ks.50,000/-</t>
  </si>
  <si>
    <t>MYW-RV-2024-07-0013</t>
  </si>
  <si>
    <t>For MAC/INV/MYW/2024/06/132377(13.6.2024),Total Ks.1,275,840/-Received Ks.700000/-Bal Ks.575,840/-</t>
  </si>
  <si>
    <t>MYW-RV-2024-07-0014</t>
  </si>
  <si>
    <t>For MAC/INV/MYW/2024/06/132373(10.6.24),Ks.655,200/-</t>
  </si>
  <si>
    <t>MYW-RV-2024-07-0015</t>
  </si>
  <si>
    <t>For MAC/INV/MYW/2024/06/132374(10.6.2024),Ks.645216/-Dis Ks.16/-</t>
  </si>
  <si>
    <t>MYW-PV-2024-07-0034</t>
  </si>
  <si>
    <t>PAY to Ho For Cash transfer  KS.1,300,400/-(MAC Income),(Kpay transfer)</t>
  </si>
  <si>
    <t>MYW-RV-2024-07-0018</t>
  </si>
  <si>
    <t>For PG/INV/MYW/2024/07/132289(25.7.2024),$22.45/-@4950/-=Ks.111,127/-Dis Ks.27/-</t>
  </si>
  <si>
    <t>MYW-RV-2024-07-0019</t>
  </si>
  <si>
    <t>For MAC/INV/MYW/2024/06/132377(13.6.2024),Ks.575,840/-Dis Ks.40/-(Paid)</t>
  </si>
  <si>
    <t>MYW-RV-2024-07-0020</t>
  </si>
  <si>
    <t>For MAC/INV/MYW/2024/05/132379(25.7.24),Ks.293280/-</t>
  </si>
  <si>
    <t>MYW-RV-2024-07-0021</t>
  </si>
  <si>
    <t>For MAC/INV/MYW/2024/05/132382(27.5.24),KS.352080/-</t>
  </si>
  <si>
    <t>HQT-RV-2024-07-0834</t>
  </si>
  <si>
    <t>MYW-RV-2024-07-0022</t>
  </si>
  <si>
    <t>For MAC/INV/MYW/2024/05/132381(27.6.24),Ks.689400/-</t>
  </si>
  <si>
    <t>MYW-RV-2024-07-0023</t>
  </si>
  <si>
    <t>Aung Tha Pyay</t>
  </si>
  <si>
    <t>For MAC/INV/MYW/2024/05/132383(28.6.24),Ks.870480/-</t>
  </si>
  <si>
    <t>MYW-RV-2024-07-0024</t>
  </si>
  <si>
    <t>For MAC/INV/MYW/2024/07/132396(31.7.24),Ks.23406/-Dis Ks.6/-</t>
  </si>
  <si>
    <t>MYW-RV-2024-07-0025</t>
  </si>
  <si>
    <t xml:space="preserve"> Received From JUL'Salary ,Employee 6 postsKs.1,714,567/-</t>
  </si>
  <si>
    <t>MYW-PV-2024-07-0039</t>
  </si>
  <si>
    <t>PAY TO JUL'24 Salary ,Employee 6 postsKs.1,714,567/-</t>
  </si>
  <si>
    <t>MYW-PV-2024-08-0001</t>
  </si>
  <si>
    <t>Pay to Ho For Cash transfer,Ks.987,000/-(WinFinance),Ks.723,400/-(MAC),Ks.111,100/-(PG),Total Ks.1,821,500/-</t>
  </si>
  <si>
    <t>MYW-PV-2024-08-0002</t>
  </si>
  <si>
    <t>Pay to Ho For Cash transfer,,KS.1,230,000/-(MAC Income)(Aug'24 Budget)</t>
  </si>
  <si>
    <t>MYW-RV-2024-08-0001</t>
  </si>
  <si>
    <t>Received from Ho For AUG'24 Budget ,KS.1,230,000/-(MAC Income)</t>
  </si>
  <si>
    <t>MYW-RV-2024-08-0002</t>
  </si>
  <si>
    <t>U Sai Zarni Htun</t>
  </si>
  <si>
    <t>For Valvoline Hydraulic Oil 68 $789/-@5400/-=KS.4,260,600/-+Ks.100,000/-(Transportation Charges),Total Ks.4,360,600/-(HML MAC INCOME)</t>
  </si>
  <si>
    <t>MYW-PV-2024-08-0003</t>
  </si>
  <si>
    <t>Pay to Ho For Cash transfer, Ks.4,360,600/-(HML MAC INCOME)</t>
  </si>
  <si>
    <t>HQT-RV-2024-08-0150</t>
  </si>
  <si>
    <t>HQT-RV-2024-08-0151</t>
  </si>
  <si>
    <t>MYW-RV-2024-08-0003</t>
  </si>
  <si>
    <t>TUN THU RAEIN CO,LTD</t>
  </si>
  <si>
    <t>For MAC/INV/MYW/2024/07/132390(10.7.24),KS.56212/-Dis Ks.12/-</t>
  </si>
  <si>
    <t>MYW-RV-2024-08-0004</t>
  </si>
  <si>
    <t>U KYAW SU  WIN</t>
  </si>
  <si>
    <t>For MAC/INV/MYW/2024/07/132386(10.7.24),KS.47,940/-Dis Ks.40/-</t>
  </si>
  <si>
    <t>MYW-RV-2024-08-0005</t>
  </si>
  <si>
    <t>For MAC/INV/MYW/2024/07/132384(5.7.24),Ks.117,312/-Dis ks.12/-</t>
  </si>
  <si>
    <t>MYW-RV-2024-08-0006</t>
  </si>
  <si>
    <t>For MAC/INV/MYW/2024/07/132385(5.7.24),Ks.689,040/-</t>
  </si>
  <si>
    <t>MYW-RV-2024-08-0007</t>
  </si>
  <si>
    <t>For MAC/INV/MYW/2024/07/132387(10.7.24),Ks.117,312/-Dis ks.12/-</t>
  </si>
  <si>
    <t>HQT-RV-2024-08-0200,HQT-RV-2024-08-0172</t>
  </si>
  <si>
    <t>MYW-PV-2024-08-0012</t>
  </si>
  <si>
    <t>Pay to Ho For Cash transfer,Ks.2,581,900/-(COP),Ks.1,889,800/-(MAC),Total Ks.4,471,700/-</t>
  </si>
  <si>
    <t>MYW-PV-2024-08-0002,MYW-PV-2024-08-0012</t>
  </si>
  <si>
    <t>HQT-RV-2024-08-0392</t>
  </si>
  <si>
    <t>HQT-RV-2024-08-0200,HQT-RV-2024-08-0172,HQT-RV-2024-08-0392</t>
  </si>
  <si>
    <t>MYW-RV-2024-08-0008</t>
  </si>
  <si>
    <t>For INV/MC/MYW/2024/08/132290(15.8.24),Ks.105900/-</t>
  </si>
  <si>
    <t>MYW-RV-2024-08-0009</t>
  </si>
  <si>
    <t>For INV/CE1/MYW/2024/08/132291(16.8.24),$665.67/-@6500/-=Ks.4,326,855/-</t>
  </si>
  <si>
    <t>MYW-PV-2024-08-0013</t>
  </si>
  <si>
    <t>Pay to Ho For Cash transfer,Ks.4,326,900/-(CE1),Ks.105,900/-(MC),Total Ks.4,432,800/-</t>
  </si>
  <si>
    <t>MYW-RV-2024-08-0010</t>
  </si>
  <si>
    <t>U San Lin</t>
  </si>
  <si>
    <t>For INV/MYW/MC/2024/08/132292(21.8.24),Ks.35300/-</t>
  </si>
  <si>
    <t>MYW-RV-2024-08-0011</t>
  </si>
  <si>
    <t>U Khant Zaw</t>
  </si>
  <si>
    <t>For INV/MYW/MC/2024/08/132293(21.8.24),Ks.70,600/-</t>
  </si>
  <si>
    <t>MYW-RV-2024-08-0012</t>
  </si>
  <si>
    <t>for MAC/INV/MYW/2024/07/132388(10.7.24),Ks.391320/-Dis Ks.20/-</t>
  </si>
  <si>
    <t>MYW-RV-2024-08-0013</t>
  </si>
  <si>
    <t>For MAC/INV/MYW/2024/07/132389(10.7.24),Ks.34400/-</t>
  </si>
  <si>
    <t>MYW-RV-2024-08-0014</t>
  </si>
  <si>
    <t>For MAC/INV/MYW/2024/07/132391(17.7.24),KS.1,286,560/-Dis Ks.60/-</t>
  </si>
  <si>
    <t>MYW-PV-2024-08-0022</t>
  </si>
  <si>
    <t>Pay to Ho For Cash transfer,Ks.1,114,700/-(MAC),KS.105,900/-(MC),Total Ks.1,220,600/-</t>
  </si>
  <si>
    <t>MYW-PV-2024-08-0018</t>
  </si>
  <si>
    <t>Pay to Ho For Cash transfer,KS.1,286,500/-(MAC)</t>
  </si>
  <si>
    <t>PEOPLE ORIGIN</t>
  </si>
  <si>
    <t>MYW-RV-2024-08-0015</t>
  </si>
  <si>
    <t>U Myo Min</t>
  </si>
  <si>
    <t>For INV/MYW/MC/2024/08/132294(22.8.24),Ks.35,300/-</t>
  </si>
  <si>
    <t>MYW-PV-2024-08-0024</t>
  </si>
  <si>
    <t>Pay to Ho For Cash transfer,Ks.35300/-(MC)Kpay transfer</t>
  </si>
  <si>
    <t>HQT-RV-2024-08-0564</t>
  </si>
  <si>
    <t>MYW-RV-2024-08-0016</t>
  </si>
  <si>
    <t>U Min Khant</t>
  </si>
  <si>
    <t>For INV/MYW/MC/2024/08/132295(23.8.24),Ks.35,300/-</t>
  </si>
  <si>
    <t>MYW-RV-2024-08-0017</t>
  </si>
  <si>
    <t>Received INCENTIVE FOR (MAC April'24,May'24,Jun'24) INCENTIVE (40%) MMK-595,487/- POOLING (60%) 77,328/-TOTAL INCENTIVE 672,815/-</t>
  </si>
  <si>
    <t>HQT-RV-2024-08-0592</t>
  </si>
  <si>
    <t>HQT-RV-2024-08-0593</t>
  </si>
  <si>
    <t>HQT-RV-2024-08-0464</t>
  </si>
  <si>
    <t>MYW-PV-2024-08-0025</t>
  </si>
  <si>
    <t xml:space="preserve">Kyawt Kay Khaing </t>
  </si>
  <si>
    <t xml:space="preserve">Pay to INCENTIVE FOR   (MAC) INCENTIVE (40%) MMK-595,487/- POOLING (60%) 77,328/-TOTAL INCENTIVE 672,815/-(April'24 to Jun'24)MYW-RV-2024-08-0017 </t>
  </si>
  <si>
    <t>MYW-RV-2024-08-0018</t>
  </si>
  <si>
    <t>For MAC/INV/MYW/2024/07/132393(27.7.24),KS.25110/-Dis Ks.10/-</t>
  </si>
  <si>
    <t>MYW-RV-2024-08-0019</t>
  </si>
  <si>
    <t>For INV/MYW/PG/2024/08/132296(26.8.24),$29.14/-@6200/-=Ks.180,668/-Dis Ks.68/-</t>
  </si>
  <si>
    <t>MYW-RV-2024-08-0020</t>
  </si>
  <si>
    <t>Myanma Mandai</t>
  </si>
  <si>
    <t>For INV/MYW/PG/2024/08/132297(26.8.24),$19.41-@6200/-=Ks.120342/-Dis Ks.42/-</t>
  </si>
  <si>
    <t>MYW-RV-2024-08-0021</t>
  </si>
  <si>
    <t>For MAC/INV/MYW/2024/07/132397(31.7.24),$673.18/-@6000/-Ks.4,039,080/-Dis Ks.80/-</t>
  </si>
  <si>
    <t>MYW-PV-2024-08-0034</t>
  </si>
  <si>
    <t>Pay to Ho for Cash Transfer,Ks.35300/-(MC),Ks.300,900/-(PG),Ks.4,064,100/-(MAC)Total Ks.4,400,300/-Kpay transfer</t>
  </si>
  <si>
    <t>MYW-RV-2024-08-0022</t>
  </si>
  <si>
    <t>For MAC/INV/MYW/2024/07/132392(31.7.24),KS.401,192/-</t>
  </si>
  <si>
    <t>MYW-RV-2024-08-0023</t>
  </si>
  <si>
    <t>For INV/MYW/MC/2024/08/132298(27.8.24),Ks.70,600/-</t>
  </si>
  <si>
    <t>MYW-RV-2024-08-0024</t>
  </si>
  <si>
    <t>Ko Thant Zin</t>
  </si>
  <si>
    <t>MAC/INV/MYW/2024/08/150708(10.8.24),Ks.473760/-Received amt Ks.200,00/-Bal kS.</t>
  </si>
  <si>
    <t>MYW-PV-2024-08-0035</t>
  </si>
  <si>
    <t>Pay to Ho for Cash Transfer,Ks.70,600/-(MC),Ks.401,200/-(MAC)Total Ks.471,800/-Kpay transfer</t>
  </si>
  <si>
    <t>HQT-RV-2024-08-0670</t>
  </si>
  <si>
    <t>HQT-RV-2024-08-0683</t>
  </si>
  <si>
    <t>MYW-RV-2024-08-0025</t>
  </si>
  <si>
    <t>For MAC/INV/MYW/2024/07/132394(31.7.24),Ks.964224/-Dis Ks.24/-</t>
  </si>
  <si>
    <t>MYW-RV-2024-08-0026</t>
  </si>
  <si>
    <t>For MAC/INV/MYW/2024/07/132395(31.7.24),Ks.60930/-Dis Ks.30/-</t>
  </si>
  <si>
    <t>MYW-RV-2024-08-0027</t>
  </si>
  <si>
    <t>For 3W AR Payment ,Ks.125000/-</t>
  </si>
  <si>
    <t>MYW-RV-2024-08-0028</t>
  </si>
  <si>
    <t xml:space="preserve"> Received From Aug'Salary ,Employee 6 posts,Ks.1,820,250/-</t>
  </si>
  <si>
    <t>Admin</t>
  </si>
  <si>
    <t>Pay to Ho for Cash Transfer,Ks.1,225,100/-(MAC),Ks.125,000/-(WinFinance),Total Ks.1,350,100/-Kpay transfer</t>
  </si>
  <si>
    <t>MYW-PV-2024-08-0037</t>
  </si>
  <si>
    <t>MYW-PV-2024-08-0036</t>
  </si>
  <si>
    <t>PAY TO Aug'24 Salary ,Employee 6 postsKs.1,820,250/-</t>
  </si>
  <si>
    <t>HQT-RV-2024-09-0011</t>
  </si>
  <si>
    <t>MYW-RV-2024-09-0001</t>
  </si>
  <si>
    <t>Ko Yar Zar Min</t>
  </si>
  <si>
    <t>For 3W AR Payment,Ks.100,000/-</t>
  </si>
  <si>
    <t>MYW-RV-2024-09-0002</t>
  </si>
  <si>
    <t>U Soe</t>
  </si>
  <si>
    <t>For INV/MC/MYW/2024/09/132299(3.9.24),Ks.70600/-</t>
  </si>
  <si>
    <t>MYW-RV-2024-09-0003</t>
  </si>
  <si>
    <t>Shine</t>
  </si>
  <si>
    <t>For MAC/INV/MYW/2024/08/132400(10.8.2024)Ks.1,938,850/-</t>
  </si>
  <si>
    <t>MYW-PV-2024-09-0001</t>
  </si>
  <si>
    <t>Pay to Ho for Cash Transfer,Ks.1,938,850/-(MAC)People Origin Bank ACC Transfer</t>
  </si>
  <si>
    <t>MYW-RV-2024-09-0004</t>
  </si>
  <si>
    <t>U Maung  Lay</t>
  </si>
  <si>
    <t>For INV/MC/MYW/2024/09/132300(5.9.24),Ks.105900/-</t>
  </si>
  <si>
    <t>MYW-RV-2024-09-0005</t>
  </si>
  <si>
    <t>For MAC/INV/MYW/2024/09/150714(11.9.2024) $576.24/-@5200/-  Ks.2,996,448/-Dis Ks.48/-</t>
  </si>
  <si>
    <t>MYW-RV-2024-09-0006</t>
  </si>
  <si>
    <t>U Aung Myint Myat</t>
  </si>
  <si>
    <t>For INV/MAC/MYW/2024/09/150715(13.9.24),$1276.94/-@5500/-Ks.</t>
  </si>
  <si>
    <t>Kpay transfer,Budget</t>
  </si>
  <si>
    <t>MYW-PV-2024-09-0006</t>
  </si>
  <si>
    <t>Pay to Ho for Cash Transfer,Ks.176,500-(MC),Ks.100,000/-(WinFinance),Ks.8,818,600/-(MAC),Total Ks.9,095,100/-Kpay transfer</t>
  </si>
  <si>
    <t>HQT-RV-2024-09-0400</t>
  </si>
  <si>
    <t>MYW-RV-2024-09-0007</t>
  </si>
  <si>
    <t>Received from Ho For Sep'24 Budget ,KS.1,201,000/-(MAC Income)</t>
  </si>
  <si>
    <t>MYW-PV-2024-09-0007</t>
  </si>
  <si>
    <t>Pay to Ho For Cash transfer,,KS.1,201,000/-(MAC Income)(Sep'24 Budget)</t>
  </si>
  <si>
    <t>MYW-RV-2024-09-0008</t>
  </si>
  <si>
    <t>Received MAC S'PART INCENTIVE FORJUN'24 INCENTIVE FOR (PG) INCENTIVE (40%) MMK-100,468/- POOLING (60%)0/-TOTAL INCENTIVE100,468/-</t>
  </si>
  <si>
    <t>MYW-RV-2024-09-0009</t>
  </si>
  <si>
    <t>Received  MC UNIT INCENTIVE INCENTIVE FOR (PG) INCENTIVE (40%) MMK-18,000/- POOLING (60%) 2,000/-TOTAL INCENTIVE20,000/-MBX0000WBWF65</t>
  </si>
  <si>
    <t>MYW-RV-2024-09-0010</t>
  </si>
  <si>
    <t>Received from(AUNG THA PYAY (SHOP)For MAC/INV/MYW/2024/08/150702(10.8.24),Ks.1,406,160/-),(U KYAW SU  WINFor MAC/INV/MYW/2024/08/150706(10.8.24),Ks.947,520/-),(MYINT MOFor MAC/INV/MYW/2024/08/150707(10.8.24),Ks.513,240/-),(EFI,Mg ThantFor MAC/INV/MYW/2024/08/150710(10.8.24),Total INV Ks.976,500/-,Ks.200,000/-(P),Bal Ks.776,500/-),(FZFor MAC/INV/MYW/2024/08/150709(10.8.24),Ks.1,466,400/-),(GOLDEN CROWNFor MAC/INV/MYW/2024/08/150701(10.8.24),Ks2,499,840/-Dis Ks.40/-),(YE MAN (MYW) For MAC/INV/MYW/2024/08/132398(6.8.24),Ks.488,160/-Dis Ks.60/-),( THAN YAR ZARFor MAC/INV/MYW/2024/08/150705(10.8.24),Ks.473,760/-Dis Ks.60/-),Total Ks.7,994,900/-</t>
  </si>
  <si>
    <t>MYW-PV-2024-09-0010</t>
  </si>
  <si>
    <t>Pay to MAC S'PART INCENTIVE FORJUN'24 INCENTIVE FOR (PG) INCENTIVE (40%) MMK-100,468/- POOLING (60%)0/-TOTAL INCENTIVE100,468/-</t>
  </si>
  <si>
    <t>MYW-PV-2024-09-0011</t>
  </si>
  <si>
    <t>PAY TO  MC UNIT INCENTIVE INCENTIVE FOR (PG) INCENTIVE (40%) MMK-18,000/- POOLING (60%) 2,000/-TOTAL INCENTIVE20,000/-MBX0000WBWF65</t>
  </si>
  <si>
    <t>MYW-PV-2024-09-0012</t>
  </si>
  <si>
    <t>Pay to Ho For Cash transfer,Ks.7,994,900/-(MAC Income),Kpay transfer</t>
  </si>
  <si>
    <t>MYW-RV-2024-09-0011</t>
  </si>
  <si>
    <t>For  MAC/INV/MYW/2024/09/150717(18.9.2024),$329.28/@5200/-=1712256/-DisKs.56/-</t>
  </si>
  <si>
    <t>MYW-RV-2024-09-0012</t>
  </si>
  <si>
    <t>CHID  BANK</t>
  </si>
  <si>
    <t>For PG/INV/MYW/2024/09/150751(18.9.2024),$66.92/-@5200/-=347984/-</t>
  </si>
  <si>
    <t>MYW-RV-2024-09-0013</t>
  </si>
  <si>
    <t>Received from Customer(U Kyaw ThaungFor MAC/INV/MYW/2024/08/150703(10.8.24),Ks.1484280/-Dis Ks.80/-)(Shwe Eain San For MAC/INV/MYW/2024/08/150704(10.8.24),Ks.473760/-Dis Ks.60/-)(Aung Shop For MAC/INV/MYW/2024/08/150711(10.8.24),Ks.473760/-Dis Ks.60/-)(AUNG PYAE SONE For MAC/INV/MYW/2024/08/150713(10.8.24),Ks.236,900/- )Total Ks.2,668,500/-</t>
  </si>
  <si>
    <t>MYW-RV-2024-09-0014</t>
  </si>
  <si>
    <t>For INV/MC/MYW/2024/09/150752(19.9.24),Ks.35300/-</t>
  </si>
  <si>
    <t>MYW-PV-2024-09-0015</t>
  </si>
  <si>
    <t>Pay to Ho For Cash transfer,Ks.4,380,700/--(MAC Income),Ks.348000/-(PG),Ks.35300/-(MC)Total Ks.4,764,000/-Kpay transfer</t>
  </si>
  <si>
    <t>HQT-RV-2024-09-0541</t>
  </si>
  <si>
    <t>HQT-RV-2024-09-0481</t>
  </si>
  <si>
    <t>MYW-RV-2024-09-0015</t>
  </si>
  <si>
    <t>For MAC/INV/MYW/2024/08/150712(10.8.24),Ks.236,880/-Dis Ks.80/-</t>
  </si>
  <si>
    <t>MYW-RV-2024-09-0016</t>
  </si>
  <si>
    <t>For MAC/INV/MYW/2024/09/150716(20.9.24),Ks.494640/-Dis Ks.40/-</t>
  </si>
  <si>
    <t>MYW-RV-2024-09-0017</t>
  </si>
  <si>
    <t>For MAC/INV/MYW/2024/08/132399(10.8.24),Ks.539280/-</t>
  </si>
  <si>
    <t>MYW-RV-2024-09-0018</t>
  </si>
  <si>
    <t>KO  THANT ZIN</t>
  </si>
  <si>
    <t>For MAC/INV/MYW/2024/08/150708(10.8.24),KS.273,760/-Dis Ks.60/-</t>
  </si>
  <si>
    <t>MYW-RV-2024-09-0019</t>
  </si>
  <si>
    <t>U HTUN THURA</t>
  </si>
  <si>
    <t>For MAC/INV/MYW/2024/09/150718(27.9.24),Ks.1,445,596/-</t>
  </si>
  <si>
    <t>MYW-RV-2024-09-0020</t>
  </si>
  <si>
    <t>For MAC/INV/MYW/2024/09/150719(27.9.24),Ks.593,280/-</t>
  </si>
  <si>
    <t>MYW-RV-2024-09-0021</t>
  </si>
  <si>
    <t>For MC/INV/MYW/2024/09/150753(30.9.24),Ks.35,300/-</t>
  </si>
  <si>
    <t>MYW-RV-2024-09-0022</t>
  </si>
  <si>
    <t>For PG/INV/MYW/2024/09/150720(30.9.24),$22.45/-@4900/-=Ks110,000/-(S'part INV ERR0R)</t>
  </si>
  <si>
    <t>MYW-RV-2024-09-0023</t>
  </si>
  <si>
    <t>For MAC/INV/MYW/2024/08/150710(10.8.24),Ks.776,500/-</t>
  </si>
  <si>
    <t>MYW-RV-2024-09-0024</t>
  </si>
  <si>
    <t xml:space="preserve"> Received From Sep'Salary ,Employee 6 posts,Ks.1,628,583/-</t>
  </si>
  <si>
    <t>MYW-PV-2024-09-0026</t>
  </si>
  <si>
    <t>PAY TO Sep'24 Salary ,Employee 6 postsKs.1,628,583/-</t>
  </si>
  <si>
    <t>MYW-RV-2024-10-0001</t>
  </si>
  <si>
    <t>MYW-RV-2024-10-0002</t>
  </si>
  <si>
    <t>U Myo Thant Oo</t>
  </si>
  <si>
    <t>For INV/REMAN/MYW/2024/10/150754(4.10.24),$16.51/-@4830/-Ks.79743/-Dis Ks.43/-</t>
  </si>
  <si>
    <t>MYW-PV-2024-10-0001</t>
  </si>
  <si>
    <t>Pay to Ho For Cash transfer Ks.115,000/-(MC),Ks.100000/-(WinFinance),Ks.110000/-(PG),Ks.3237300/-(MAC),Total Ks.3,562,300/-</t>
  </si>
  <si>
    <t>Budget ,Kpay</t>
  </si>
  <si>
    <t>MYW-RV-2024-10-0003</t>
  </si>
  <si>
    <t>For INV/MAC/MYW/2024/10/150723(8.10.24),Ks.$1064.09/-@4800/-=Ks.5,107,632/-Dis Ks.32/-</t>
  </si>
  <si>
    <t>MYW-RV-2024-10-0004</t>
  </si>
  <si>
    <t>For MC/INV/MYW/2024/10/150755(8.10.24),KS.20000/-</t>
  </si>
  <si>
    <t>MYW-RV-2024-10-0005</t>
  </si>
  <si>
    <t>For  INV/HML/SER/2024/10/CEQ/0003,Ks.2700000/-(HML INCOME)</t>
  </si>
  <si>
    <t>SER</t>
  </si>
  <si>
    <t>MYW-RV-2024-10-0006</t>
  </si>
  <si>
    <t>Received from Ho For First time Oct'24 Budget ,KS.200,000/-(MAC Income)</t>
  </si>
  <si>
    <t xml:space="preserve">Budget </t>
  </si>
  <si>
    <t>MYW-RV-2024-10-0007</t>
  </si>
  <si>
    <t>U Soe Thu</t>
  </si>
  <si>
    <t>For INV/COP/MYW/2024/10/150756(11.10.24),$35.22/-@4750/-=KS.167295/-</t>
  </si>
  <si>
    <t>MYW-PV-2024-10-0009</t>
  </si>
  <si>
    <t>Pay to Ho For Cash transfer Ks.20,000/-(MC),Ks.5107600/-(MAC),Ks.2700000/-(HML SER),Total Ks7,827,600/-</t>
  </si>
  <si>
    <t>MYW-PV-2024-10-0002</t>
  </si>
  <si>
    <t>PAY TO First time Oct'24 Budget ,KS.200000/-(MAC Income)</t>
  </si>
  <si>
    <t>HQT-RV-2024-10-0275</t>
  </si>
  <si>
    <t>HQT-RV-2024-10-0226</t>
  </si>
  <si>
    <t>HQT-PV-2024-10-0248</t>
  </si>
  <si>
    <t>MYW-RV-2024-10-0008</t>
  </si>
  <si>
    <t>For MAC/INV/MYW/2024/10/150726(14.10.24),KS.33600/-</t>
  </si>
  <si>
    <t xml:space="preserve">MAC </t>
  </si>
  <si>
    <t>MYW-RV-2024-10-0009</t>
  </si>
  <si>
    <t>For MC/INV/MYW/2024/10/150725(14.10.24),Ks.315,900/-</t>
  </si>
  <si>
    <t>HQT-RV-2024-10-0300,HQT-RV-2024-10-0226,HQT-RV-2024-10-0455</t>
  </si>
  <si>
    <t>HQT-RV-2024-10-0455</t>
  </si>
  <si>
    <t>MYW-PV-2024-10-0015</t>
  </si>
  <si>
    <t>Pay to HO For Cash transfer,KS.956,100/-(MAC),Ks.167,300/-(CE2),Ks.315,900/-(MC),Total Ks.1,439,300/-</t>
  </si>
  <si>
    <t>MYW-RV-2024-10-0010</t>
  </si>
  <si>
    <t>For INV/PG/MYW/2024/10/150757(23.10.24),$29.14/-@4550/-=Ks.132,587/-</t>
  </si>
  <si>
    <t>MYW-RV-2024-10-0011</t>
  </si>
  <si>
    <t>For INV/MAC/MYW/2024/10/150727(23.10.24),KS.424,080/-</t>
  </si>
  <si>
    <t>MYW-RV-2024-10-0012</t>
  </si>
  <si>
    <t>Soe Phyo</t>
  </si>
  <si>
    <t>For INV/MAC/MYW/2024/10/150728(23.10.24),KS.424,080/-</t>
  </si>
  <si>
    <t>MYW-RV-2024-10-0014</t>
  </si>
  <si>
    <t>For INV/MAC/MYW/2024/10/150729(24.10.24),KS.440,040/-Dis kS.40/-</t>
  </si>
  <si>
    <t>MYW-RV-2024-10-0015</t>
  </si>
  <si>
    <t>AUNG YADANAR MOE</t>
  </si>
  <si>
    <t>For INV/MAC/MYW/2024/10/150730(25.10.24),KS.424,080/-</t>
  </si>
  <si>
    <t>MYW-RV-2024-10-0016</t>
  </si>
  <si>
    <t>For INV/MAC/MYW/2024/10/150731(25.10.24),KS.424,080/-</t>
  </si>
  <si>
    <t>MYW-RV-2024-10-0017</t>
  </si>
  <si>
    <t>U Myo Mint</t>
  </si>
  <si>
    <t>For ATT SALES $378.5/-@4800/-Ks.1816800/-(ADVANCE PAYMENT)</t>
  </si>
  <si>
    <t>MYW-RV-2024-10-0018</t>
  </si>
  <si>
    <t>For INV/MC/MYW/2024/10/150758(25.10.24)Ks.17,250/-</t>
  </si>
  <si>
    <t>MYW-RV-2024-10-0019</t>
  </si>
  <si>
    <t>For INV/MAC/MYW/2024/10/150732(28.10.24),KS.67,200/-</t>
  </si>
  <si>
    <t>HQT-RV-2024-10-0578</t>
  </si>
  <si>
    <t>MYW-PV-2024-10-0016</t>
  </si>
  <si>
    <t>Pay to  Ho For Second time Oct'24 Budget ,KS.387,300/-(MAC Income)</t>
  </si>
  <si>
    <t>MYW-PV-2024-10-0023</t>
  </si>
  <si>
    <t>Pay to Ho For Cash Transfer ,Ks.132,600/-(PG),Ks.17,250/-(MC),Ks.1,816,300/-(MAC),Total Ks.1,966,150/-</t>
  </si>
  <si>
    <t>MYW-RV-2024-10-0020</t>
  </si>
  <si>
    <t>For INV/CE1/MYW/2024/10/150759(30.10.24),$50.90/-@4700/-=Ks.239,230/-Dis Ks.30/-</t>
  </si>
  <si>
    <t>MYW-RV-2024-10-0021</t>
  </si>
  <si>
    <t xml:space="preserve"> Received From Oct'Salary ,Employee 6 posts,Ks.1,909,460/-</t>
  </si>
  <si>
    <t>MYW-PV-2024-10-0025</t>
  </si>
  <si>
    <t>Pay to Ho For Cash transfer,Ks.1816800/-(ATT),Ks.239,200/-(CE1),Total Ks.2,056,000/-kpay transfer</t>
  </si>
  <si>
    <t>HQT-RV-2024-10-0707</t>
  </si>
  <si>
    <t>MYW-PV-2024-10-0024</t>
  </si>
  <si>
    <t>Pay to  Oct'Salary ,Employee 6 posts,Ks.1,909,460/-</t>
  </si>
  <si>
    <t>HQT-RV-2024-11-0018</t>
  </si>
  <si>
    <t>MYW-RV-2024-11-0001</t>
  </si>
  <si>
    <t>For MC/INV/MYW/2024/11/150760(4.11.2024),Ks.61,800/-</t>
  </si>
  <si>
    <t>MYW-RV-2024-11-0002</t>
  </si>
  <si>
    <t>For 3W AR Payment,Ks.200,000/-</t>
  </si>
  <si>
    <t>MYW-RV-2024-11-0003</t>
  </si>
  <si>
    <t xml:space="preserve"> U Soe Thein Aung</t>
  </si>
  <si>
    <t>For MAC/INV/MYW/2024/11/150740(5.11.2024),Ks.424,080/-Dis Ks.80/-</t>
  </si>
  <si>
    <t>MYW-RV-2024-11-0004</t>
  </si>
  <si>
    <t>For MAC/INV/MYW/2024/10/150724(14.10.2024),Ks.424,080/-Dis Ks.80/-</t>
  </si>
  <si>
    <t>MYW-RV-2024-11-0005</t>
  </si>
  <si>
    <t>For MAC/INV/MYW/2024/10/150722(8.10.2024),Ks.2,027,168-Dis Ks.18/-</t>
  </si>
  <si>
    <t>MYW-RV-2024-11-0006</t>
  </si>
  <si>
    <t>For MAC/INV/MYW/2024/11/150741(5.11.2024),Ks.281580/-</t>
  </si>
  <si>
    <t>MYW-PV-2024-11-0001</t>
  </si>
  <si>
    <t>Pay to Ho For Cash  transfer,Ks.2308,750/-(MAC Income )(KBZ special)</t>
  </si>
  <si>
    <t>KBZ SPECIAL transfer</t>
  </si>
  <si>
    <t>HQT-RV-2024-11-0073</t>
  </si>
  <si>
    <t>MYW-RV-2024-11-0007</t>
  </si>
  <si>
    <t>Ko Aung Khin Zaw</t>
  </si>
  <si>
    <t>For MAC/INV/MYW/2024/11/150734(7.11.2024),Ks.551968/-Dis Ks.68/-</t>
  </si>
  <si>
    <t>MYW-RV-2024-11-0008</t>
  </si>
  <si>
    <t>Ko Kyaw Zin Aung</t>
  </si>
  <si>
    <t>For MAC/INV/MYW/2024/11/150735(7.11.2024),Ks.93,000/-</t>
  </si>
  <si>
    <t>MYW-RV-2024-11-0009</t>
  </si>
  <si>
    <t>Kaung Khant</t>
  </si>
  <si>
    <t>For MAC/INV/MYW/2024/11/150736(7.11.2024),Ks.424080/-Dis Ks.80/-</t>
  </si>
  <si>
    <t>MYW-RV-2024-11-0010</t>
  </si>
  <si>
    <t xml:space="preserve"> THAN YAR ZAR</t>
  </si>
  <si>
    <t>For MAC/INV/MYW/2024/11/150737(7.11.2024),Ks.1217112/-Dis Ks.12/-</t>
  </si>
  <si>
    <t>MYW-RV-2024-11-0011</t>
  </si>
  <si>
    <t>FOREVER (2)</t>
  </si>
  <si>
    <t>For MAC/INV/MYW/2024/11/150738(7.11.2024),Ks.98784/-</t>
  </si>
  <si>
    <t>MYW-RV-2024-11-0012</t>
  </si>
  <si>
    <t>For MAC/INV/MYW/2024/11/150743(7.11.2024),Ks.533520/-Dis Ks.20/-</t>
  </si>
  <si>
    <t>MYW-RV-2024-11-0013</t>
  </si>
  <si>
    <t>For MC/INV/MYW/2024/11/150761(7.11.2024),Ks.14100/-</t>
  </si>
  <si>
    <t>MYW-RV-2024-11-0014</t>
  </si>
  <si>
    <t xml:space="preserve">MYW BR POOLING FOR June'24 TO Sep'24 , ACT POOLING MMK -378,378/- </t>
  </si>
  <si>
    <t>MYW-RV-2024-11-0015</t>
  </si>
  <si>
    <t>For MAC/INV/MYW/2024/10/150721(8.10.24),Ks.533520/-Dis Ks.20/-</t>
  </si>
  <si>
    <t>MYW-RV-2024-11-0016</t>
  </si>
  <si>
    <t>For 3W AR Payment,Ks.75,000/-</t>
  </si>
  <si>
    <t>MYW-RV-2024-11-0017</t>
  </si>
  <si>
    <t>Received from Ho For First time Nov'24 Budget ,KS.930,000/-(MAC Income)</t>
  </si>
  <si>
    <t>MYW-PV-2024-11-0003</t>
  </si>
  <si>
    <t>PAY TO First time Nov'24 Budget ,KS.930,000/-(MAC Income)</t>
  </si>
  <si>
    <t>MYW-PV-2024-11-0002</t>
  </si>
  <si>
    <t>Pay to MYW BR POOLING FOR June'24 TO Sep'24 , MMK - 472,972 /- (100%) , ACT POOLING MMK - 378,378 /- (80%) , FOR PENSION MMK - 94,594 /- (20%)</t>
  </si>
  <si>
    <t>MYW-RV-2024-11-0018</t>
  </si>
  <si>
    <t>Ko Phyo</t>
  </si>
  <si>
    <t>For  MAC/INV/MYW/2024/11/150746(14.11.24),Ks.287470/-</t>
  </si>
  <si>
    <t>MYW-RV-2024-11-0019</t>
  </si>
  <si>
    <t>U Myo  Myint</t>
  </si>
  <si>
    <t>For ATT/INV/MYW/2024/11/150762(16.11.24),$5.85/-@4590/-=Ks.26851/-Dis Ks.51/-</t>
  </si>
  <si>
    <t>MYW-RV-2024-11-0020</t>
  </si>
  <si>
    <t>U Than Tun</t>
  </si>
  <si>
    <t>For  MAC/INV/MYW/2024/11/150748(16.11.24),Ks.2827704/-</t>
  </si>
  <si>
    <t>MYW-RV-2024-11-0021</t>
  </si>
  <si>
    <t>For ATT/INV/MYW/2024/11/150763(18.11.24),$148.82/-@4590/-=Ks.683083/-Dis Ks.83/-</t>
  </si>
  <si>
    <t>MYW-PV-2024-11-0016</t>
  </si>
  <si>
    <t>Pay to Ho For Cash  transfer,Ks.275000/-(WinFinance)Ks.75900/-(MC),Ks.6,037,500/-(MAC ),Ks.709800/-(ATT),Total Ks.7,098,200/-(Kpay transfer)</t>
  </si>
  <si>
    <t>MYW-RV-2024-11-0022</t>
  </si>
  <si>
    <t>Received from Ho For Second time Nov'24 Budget ,KS.447,500/-(MAC Income)</t>
  </si>
  <si>
    <t>MYW-RV-2024-11-0023</t>
  </si>
  <si>
    <t>For INV/MAC/MYW/2024/11/150749(19.11.24),$800.25/-@4550/-=3641137/=-Dis Ks.37/-</t>
  </si>
  <si>
    <t>MYW-RV-2024-11-0024</t>
  </si>
  <si>
    <t>For MAC/INV/MYW/2024/11/150801(20.11.24),Ks,3234176/-Dis ks.76/-</t>
  </si>
  <si>
    <t>MYW-RV-2024-11-0025</t>
  </si>
  <si>
    <t>KHAING KHANT KYAW</t>
  </si>
  <si>
    <t>For MAC/INV/MYW/2024/11/150802(20.11.24),Ks,414,960/-</t>
  </si>
  <si>
    <t>MYW-PV-2024-11-0015</t>
  </si>
  <si>
    <t>PAY TO Second time Nov'24 Budget ,KS.447,500/-(MAC Income)</t>
  </si>
  <si>
    <t>MYW-PV-2024-11-0024</t>
  </si>
  <si>
    <t>HQT-RV-2024-11-0581</t>
  </si>
  <si>
    <t>Budget,kpay transfer</t>
  </si>
  <si>
    <t>MYW-RV-2024-11-0026</t>
  </si>
  <si>
    <t>For MC/INV/MYW/2024/150764(21.11.24),Ks.22100/-</t>
  </si>
  <si>
    <t>HQT-RV-2024-11-0289</t>
  </si>
  <si>
    <t>HQT-RV-2024-11-0177,HQT-RV-2024-11-0581</t>
  </si>
  <si>
    <t>HQT-RV-2024-11-0177</t>
  </si>
  <si>
    <t>MYW-RV-2024-11-0027</t>
  </si>
  <si>
    <t>For 3W AR Final Payment,Ks.75,000/-</t>
  </si>
  <si>
    <t>Pay to Ho For Cash  transfer,Ks.6,875,200/-(MAC ),Ks.22100/-(MC),Ks.75000/-(WinFinance),Total Ks.6972300/-(Kpay tansfer)</t>
  </si>
  <si>
    <t>MYW-RV-2024-11-0028</t>
  </si>
  <si>
    <t>U Maung Lay	For MC/INV/MYW/2024/11/150765(26.11.2024),Ks.30400/-</t>
  </si>
  <si>
    <t>HQT-RV-2024-11-0666</t>
  </si>
  <si>
    <t>MYW-PV-2024-12-0001</t>
  </si>
  <si>
    <t>Pay to Ho For Cash transferks.21600/-(MC),Ks.7032800/-(MAC),Total Ks.7054400/-</t>
  </si>
  <si>
    <t>HQT-RV-2024-11-0136</t>
  </si>
  <si>
    <t>MYW-RV-2024-12-0011</t>
  </si>
  <si>
    <t>PARENTAL LOVE CAR SPARE PART SHOP</t>
  </si>
  <si>
    <t>For MAC/INV/MYW/2024/12/150817(5.12.2024),Ks482078/-Dis Ks,78/-</t>
  </si>
  <si>
    <t>MYW-RV-2024-12-0016</t>
  </si>
  <si>
    <t>U Myo Myint</t>
  </si>
  <si>
    <t>For ATT/INV/MYW/2024/12/150767(10.12.24),$143.25/-@4500/-=Ks.644625/-Dis Ks.25/-</t>
  </si>
  <si>
    <t>MYW-RV-2024-12-0017</t>
  </si>
  <si>
    <t>For ATT/INV/MYW/2024/12/150767(10.12.24),Customer  Urgent Taxi Charges,Ks.20,000/-</t>
  </si>
  <si>
    <t>MYW-RV-2024-12-0018</t>
  </si>
  <si>
    <t>For MAC/INV/MYW/2024/11/150739(7.11.24),Ks.424080/-</t>
  </si>
  <si>
    <t>MYW-RV-2024-12-0020</t>
  </si>
  <si>
    <t>U Htay Zaw</t>
  </si>
  <si>
    <t>For CDF 50HP SR-'10055,FIELD KING ROTARY TILLER 175cm FKRTMGS-175-04-BP SR-'FKU 175  00002 ),Ks.2,784,000/-</t>
  </si>
  <si>
    <t>MYW-RV-2024-12-0021</t>
  </si>
  <si>
    <t>For MAC/INV/MYW/2024/12/150812(3.12.24),Ks.424080/-Dis Ks80/-</t>
  </si>
  <si>
    <t>MYW-RV-2024-12-0022</t>
  </si>
  <si>
    <t>For MAC/INV/MYW/2024/12/150819(5.12.24),Ks.429210/-Dis Ks.10/-</t>
  </si>
  <si>
    <t>MYW-PV-2024-12-0005</t>
  </si>
  <si>
    <t>Pay to HO for Cash transfer,Ks.1,759,300/-(MAC),Ks.3448600/-(ATT),Total Ks.5207900/-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</si>
</sst>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yy;@"/>
    <numFmt numFmtId="165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8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119F14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46">
    <xf numFmtId="0" fontId="0" fillId="0" borderId="0" xfId="0"/>
    <xf numFmtId="0" fontId="1" fillId="0" borderId="0" xfId="0" applyFont="1"/>
    <xf numFmtId="165" fontId="4" fillId="0" borderId="1" xfId="1" applyNumberFormat="1" applyFont="1" applyFill="1" applyBorder="1" applyAlignment="1">
      <alignment horizontal="right" wrapText="1"/>
    </xf>
    <xf numFmtId="165" fontId="4" fillId="0" borderId="1" xfId="1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/>
    <xf numFmtId="165" fontId="4" fillId="0" borderId="1" xfId="1" applyNumberFormat="1" applyFont="1" applyFill="1" applyBorder="1" applyAlignment="1">
      <alignment wrapText="1"/>
    </xf>
    <xf numFmtId="165" fontId="0" fillId="3" borderId="1" xfId="0" applyNumberFormat="1" applyFill="1" applyBorder="1"/>
    <xf numFmtId="0" fontId="1" fillId="3" borderId="1" xfId="0" applyFont="1" applyFill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4" fillId="0" borderId="1" xfId="2" applyNumberFormat="1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/>
    <xf numFmtId="165" fontId="4" fillId="2" borderId="1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right" wrapText="1"/>
    </xf>
    <xf numFmtId="0" fontId="1" fillId="2" borderId="0" xfId="0" applyFont="1" applyFill="1"/>
    <xf numFmtId="0" fontId="0" fillId="2" borderId="1" xfId="0" applyFill="1" applyBorder="1"/>
    <xf numFmtId="165" fontId="4" fillId="4" borderId="1" xfId="1" applyNumberFormat="1" applyFont="1" applyFill="1" applyBorder="1" applyAlignment="1">
      <alignment horizontal="right" wrapText="1"/>
    </xf>
    <xf numFmtId="165" fontId="4" fillId="3" borderId="1" xfId="1" applyNumberFormat="1" applyFont="1" applyFill="1" applyBorder="1" applyAlignment="1">
      <alignment horizontal="right" wrapText="1"/>
    </xf>
    <xf numFmtId="165" fontId="4" fillId="5" borderId="1" xfId="1" applyNumberFormat="1" applyFont="1" applyFill="1" applyBorder="1" applyAlignment="1">
      <alignment horizontal="right" wrapText="1"/>
    </xf>
    <xf numFmtId="0" fontId="1" fillId="5" borderId="1" xfId="0" applyFont="1" applyFill="1" applyBorder="1"/>
    <xf numFmtId="164" fontId="4" fillId="5" borderId="1" xfId="2" applyNumberFormat="1" applyFont="1" applyFill="1" applyBorder="1"/>
    <xf numFmtId="165" fontId="4" fillId="5" borderId="1" xfId="1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0" xfId="0" applyFont="1" applyFill="1"/>
    <xf numFmtId="165" fontId="4" fillId="5" borderId="1" xfId="1" applyNumberFormat="1" applyFont="1" applyFill="1" applyBorder="1" applyAlignment="1">
      <alignment wrapText="1"/>
    </xf>
    <xf numFmtId="0" fontId="1" fillId="6" borderId="1" xfId="0" applyFont="1" applyFill="1" applyBorder="1"/>
    <xf numFmtId="164" fontId="4" fillId="6" borderId="1" xfId="2" applyNumberFormat="1" applyFont="1" applyFill="1" applyBorder="1"/>
    <xf numFmtId="165" fontId="4" fillId="6" borderId="1" xfId="1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165" fontId="4" fillId="6" borderId="1" xfId="1" applyNumberFormat="1" applyFont="1" applyFill="1" applyBorder="1" applyAlignment="1">
      <alignment horizontal="right" wrapText="1"/>
    </xf>
    <xf numFmtId="0" fontId="1" fillId="6" borderId="0" xfId="0" applyFont="1" applyFill="1"/>
    <xf numFmtId="0" fontId="1" fillId="4" borderId="1" xfId="0" applyFont="1" applyFill="1" applyBorder="1"/>
    <xf numFmtId="164" fontId="4" fillId="4" borderId="1" xfId="2" applyNumberFormat="1" applyFont="1" applyFill="1" applyBorder="1"/>
    <xf numFmtId="165" fontId="4" fillId="4" borderId="1" xfId="1" applyNumberFormat="1" applyFont="1" applyFill="1" applyBorder="1" applyAlignment="1">
      <alignment horizontal="center" vertical="center" wrapText="1"/>
    </xf>
    <xf numFmtId="0" fontId="1" fillId="4" borderId="0" xfId="0" applyFont="1" applyFill="1"/>
    <xf numFmtId="0" fontId="1" fillId="7" borderId="1" xfId="0" applyFont="1" applyFill="1" applyBorder="1"/>
    <xf numFmtId="164" fontId="4" fillId="7" borderId="1" xfId="2" applyNumberFormat="1" applyFont="1" applyFill="1" applyBorder="1"/>
    <xf numFmtId="165" fontId="4" fillId="7" borderId="1" xfId="1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left" vertical="top"/>
    </xf>
    <xf numFmtId="0" fontId="1" fillId="7" borderId="1" xfId="0" applyFont="1" applyFill="1" applyBorder="1" applyAlignment="1">
      <alignment horizontal="center" vertical="center"/>
    </xf>
    <xf numFmtId="165" fontId="4" fillId="7" borderId="1" xfId="1" applyNumberFormat="1" applyFont="1" applyFill="1" applyBorder="1" applyAlignment="1">
      <alignment horizontal="right" wrapText="1"/>
    </xf>
    <xf numFmtId="0" fontId="1" fillId="7" borderId="0" xfId="0" applyFont="1" applyFill="1"/>
    <xf numFmtId="164" fontId="4" fillId="3" borderId="1" xfId="2" applyNumberFormat="1" applyFont="1" applyFill="1" applyBorder="1"/>
    <xf numFmtId="165" fontId="4" fillId="3" borderId="1" xfId="1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1" fillId="8" borderId="1" xfId="0" applyFont="1" applyFill="1" applyBorder="1"/>
    <xf numFmtId="164" fontId="4" fillId="8" borderId="1" xfId="2" applyNumberFormat="1" applyFont="1" applyFill="1" applyBorder="1"/>
    <xf numFmtId="165" fontId="4" fillId="8" borderId="1" xfId="1" applyNumberFormat="1" applyFont="1" applyFill="1" applyBorder="1" applyAlignment="1">
      <alignment wrapText="1"/>
    </xf>
    <xf numFmtId="165" fontId="4" fillId="8" borderId="1" xfId="1" applyNumberFormat="1" applyFont="1" applyFill="1" applyBorder="1" applyAlignment="1">
      <alignment horizontal="right" wrapText="1"/>
    </xf>
    <xf numFmtId="0" fontId="1" fillId="8" borderId="0" xfId="0" applyFont="1" applyFill="1"/>
    <xf numFmtId="165" fontId="4" fillId="9" borderId="1" xfId="1" applyNumberFormat="1" applyFont="1" applyFill="1" applyBorder="1" applyAlignment="1">
      <alignment horizontal="right" wrapText="1"/>
    </xf>
    <xf numFmtId="0" fontId="1" fillId="9" borderId="1" xfId="0" applyFont="1" applyFill="1" applyBorder="1"/>
    <xf numFmtId="164" fontId="4" fillId="9" borderId="1" xfId="2" applyNumberFormat="1" applyFont="1" applyFill="1" applyBorder="1"/>
    <xf numFmtId="165" fontId="4" fillId="9" borderId="1" xfId="1" applyNumberFormat="1" applyFont="1" applyFill="1" applyBorder="1" applyAlignment="1">
      <alignment wrapText="1"/>
    </xf>
    <xf numFmtId="0" fontId="1" fillId="9" borderId="0" xfId="0" applyFont="1" applyFill="1"/>
    <xf numFmtId="0" fontId="1" fillId="9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wrapText="1"/>
    </xf>
    <xf numFmtId="164" fontId="4" fillId="0" borderId="1" xfId="2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4" fillId="2" borderId="1" xfId="2" applyNumberFormat="1" applyFont="1" applyFill="1" applyBorder="1" applyAlignment="1">
      <alignment horizontal="center" vertical="center"/>
    </xf>
    <xf numFmtId="165" fontId="4" fillId="10" borderId="1" xfId="1" applyNumberFormat="1" applyFont="1" applyFill="1" applyBorder="1" applyAlignment="1">
      <alignment horizontal="right" wrapText="1"/>
    </xf>
    <xf numFmtId="0" fontId="1" fillId="10" borderId="1" xfId="0" applyFont="1" applyFill="1" applyBorder="1"/>
    <xf numFmtId="0" fontId="1" fillId="11" borderId="1" xfId="0" applyFont="1" applyFill="1" applyBorder="1" applyAlignment="1">
      <alignment horizontal="center" vertical="center"/>
    </xf>
    <xf numFmtId="164" fontId="4" fillId="11" borderId="1" xfId="2" applyNumberFormat="1" applyFont="1" applyFill="1" applyBorder="1" applyAlignment="1">
      <alignment horizontal="center" vertical="center"/>
    </xf>
    <xf numFmtId="0" fontId="1" fillId="11" borderId="1" xfId="0" applyFont="1" applyFill="1" applyBorder="1"/>
    <xf numFmtId="165" fontId="4" fillId="11" borderId="1" xfId="1" applyNumberFormat="1" applyFont="1" applyFill="1" applyBorder="1" applyAlignment="1">
      <alignment horizontal="center" vertical="center" wrapText="1"/>
    </xf>
    <xf numFmtId="165" fontId="4" fillId="11" borderId="1" xfId="1" applyNumberFormat="1" applyFont="1" applyFill="1" applyBorder="1" applyAlignment="1">
      <alignment horizontal="right" wrapText="1"/>
    </xf>
    <xf numFmtId="0" fontId="1" fillId="11" borderId="0" xfId="0" applyFont="1" applyFill="1"/>
    <xf numFmtId="0" fontId="1" fillId="3" borderId="0" xfId="0" applyFont="1" applyFill="1" applyAlignment="1">
      <alignment horizontal="center" vertical="center"/>
    </xf>
    <xf numFmtId="164" fontId="4" fillId="3" borderId="1" xfId="2" applyNumberFormat="1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164" fontId="4" fillId="10" borderId="1" xfId="2" applyNumberFormat="1" applyFont="1" applyFill="1" applyBorder="1" applyAlignment="1">
      <alignment horizontal="center" vertical="center"/>
    </xf>
    <xf numFmtId="165" fontId="4" fillId="10" borderId="1" xfId="1" applyNumberFormat="1" applyFont="1" applyFill="1" applyBorder="1" applyAlignment="1">
      <alignment horizontal="center" vertical="center" wrapText="1"/>
    </xf>
    <xf numFmtId="0" fontId="1" fillId="10" borderId="0" xfId="0" applyFont="1" applyFill="1"/>
    <xf numFmtId="0" fontId="1" fillId="5" borderId="0" xfId="0" applyFont="1" applyFill="1" applyAlignment="1">
      <alignment horizontal="center" vertical="center"/>
    </xf>
    <xf numFmtId="164" fontId="4" fillId="5" borderId="1" xfId="2" applyNumberFormat="1" applyFont="1" applyFill="1" applyBorder="1" applyAlignment="1">
      <alignment horizontal="center" vertical="center"/>
    </xf>
    <xf numFmtId="164" fontId="4" fillId="9" borderId="1" xfId="2" applyNumberFormat="1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left" vertical="top"/>
    </xf>
    <xf numFmtId="0" fontId="4" fillId="9" borderId="1" xfId="0" applyFont="1" applyFill="1" applyBorder="1" applyAlignment="1">
      <alignment horizontal="center" vertical="center"/>
    </xf>
    <xf numFmtId="165" fontId="4" fillId="9" borderId="1" xfId="1" applyNumberFormat="1" applyFont="1" applyFill="1" applyBorder="1" applyAlignment="1">
      <alignment horizontal="right"/>
    </xf>
    <xf numFmtId="164" fontId="4" fillId="4" borderId="1" xfId="2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top"/>
    </xf>
    <xf numFmtId="0" fontId="0" fillId="4" borderId="1" xfId="0" applyFill="1" applyBorder="1"/>
    <xf numFmtId="0" fontId="0" fillId="4" borderId="0" xfId="0" applyFill="1"/>
    <xf numFmtId="0" fontId="1" fillId="12" borderId="1" xfId="0" applyFont="1" applyFill="1" applyBorder="1"/>
    <xf numFmtId="164" fontId="4" fillId="12" borderId="1" xfId="2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left" vertical="top"/>
    </xf>
    <xf numFmtId="165" fontId="4" fillId="12" borderId="1" xfId="1" applyNumberFormat="1" applyFont="1" applyFill="1" applyBorder="1" applyAlignment="1">
      <alignment horizontal="center" vertical="center" wrapText="1"/>
    </xf>
    <xf numFmtId="0" fontId="0" fillId="12" borderId="1" xfId="0" applyFill="1" applyBorder="1"/>
    <xf numFmtId="165" fontId="4" fillId="12" borderId="1" xfId="1" applyNumberFormat="1" applyFont="1" applyFill="1" applyBorder="1" applyAlignment="1">
      <alignment horizontal="right" wrapText="1"/>
    </xf>
    <xf numFmtId="0" fontId="1" fillId="12" borderId="0" xfId="0" applyFont="1" applyFill="1"/>
    <xf numFmtId="164" fontId="4" fillId="6" borderId="1" xfId="2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top"/>
    </xf>
    <xf numFmtId="0" fontId="0" fillId="6" borderId="1" xfId="0" applyFill="1" applyBorder="1"/>
    <xf numFmtId="0" fontId="4" fillId="6" borderId="1" xfId="0" applyFont="1" applyFill="1" applyBorder="1" applyAlignment="1">
      <alignment horizontal="left" vertical="top"/>
    </xf>
    <xf numFmtId="165" fontId="4" fillId="6" borderId="1" xfId="1" applyNumberFormat="1" applyFont="1" applyFill="1" applyBorder="1" applyAlignment="1">
      <alignment horizontal="right"/>
    </xf>
    <xf numFmtId="165" fontId="4" fillId="10" borderId="1" xfId="1" applyNumberFormat="1" applyFont="1" applyFill="1" applyBorder="1" applyAlignment="1">
      <alignment wrapText="1"/>
    </xf>
    <xf numFmtId="165" fontId="4" fillId="0" borderId="1" xfId="1" applyNumberFormat="1" applyFont="1" applyFill="1" applyBorder="1" applyAlignment="1">
      <alignment horizontal="right"/>
    </xf>
    <xf numFmtId="16" fontId="4" fillId="2" borderId="1" xfId="2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top"/>
    </xf>
    <xf numFmtId="0" fontId="4" fillId="0" borderId="1" xfId="2" applyFont="1" applyBorder="1" applyAlignment="1">
      <alignment horizontal="center" vertical="center" wrapText="1"/>
    </xf>
    <xf numFmtId="0" fontId="1" fillId="13" borderId="0" xfId="0" applyFont="1" applyFill="1" applyAlignment="1">
      <alignment horizontal="center" vertical="center"/>
    </xf>
    <xf numFmtId="164" fontId="4" fillId="13" borderId="1" xfId="2" applyNumberFormat="1" applyFont="1" applyFill="1" applyBorder="1" applyAlignment="1">
      <alignment horizontal="center" vertical="center"/>
    </xf>
    <xf numFmtId="16" fontId="4" fillId="13" borderId="1" xfId="2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 vertical="center"/>
    </xf>
    <xf numFmtId="0" fontId="4" fillId="13" borderId="1" xfId="0" applyFont="1" applyFill="1" applyBorder="1"/>
    <xf numFmtId="0" fontId="4" fillId="13" borderId="1" xfId="0" applyFont="1" applyFill="1" applyBorder="1" applyAlignment="1">
      <alignment horizontal="center"/>
    </xf>
    <xf numFmtId="165" fontId="4" fillId="13" borderId="1" xfId="1" applyNumberFormat="1" applyFont="1" applyFill="1" applyBorder="1" applyAlignment="1">
      <alignment horizontal="right" wrapText="1"/>
    </xf>
    <xf numFmtId="0" fontId="0" fillId="13" borderId="1" xfId="0" applyFill="1" applyBorder="1"/>
    <xf numFmtId="0" fontId="1" fillId="13" borderId="1" xfId="0" applyFont="1" applyFill="1" applyBorder="1"/>
    <xf numFmtId="0" fontId="1" fillId="13" borderId="0" xfId="0" applyFont="1" applyFill="1"/>
    <xf numFmtId="0" fontId="1" fillId="4" borderId="0" xfId="0" applyFont="1" applyFill="1" applyAlignment="1">
      <alignment horizontal="center" vertical="center"/>
    </xf>
    <xf numFmtId="16" fontId="4" fillId="4" borderId="1" xfId="2" applyNumberFormat="1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2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left" vertical="top"/>
    </xf>
    <xf numFmtId="165" fontId="4" fillId="14" borderId="1" xfId="1" applyNumberFormat="1" applyFont="1" applyFill="1" applyBorder="1" applyAlignment="1">
      <alignment horizontal="right" wrapText="1"/>
    </xf>
    <xf numFmtId="0" fontId="1" fillId="14" borderId="0" xfId="0" applyFont="1" applyFill="1" applyAlignment="1">
      <alignment horizontal="center" vertical="center"/>
    </xf>
    <xf numFmtId="164" fontId="4" fillId="14" borderId="1" xfId="2" applyNumberFormat="1" applyFont="1" applyFill="1" applyBorder="1" applyAlignment="1">
      <alignment horizontal="center" vertical="center"/>
    </xf>
    <xf numFmtId="16" fontId="4" fillId="14" borderId="1" xfId="2" applyNumberFormat="1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 vertical="center"/>
    </xf>
    <xf numFmtId="0" fontId="4" fillId="14" borderId="1" xfId="0" applyFont="1" applyFill="1" applyBorder="1" applyAlignment="1">
      <alignment horizontal="left" vertical="top"/>
    </xf>
    <xf numFmtId="0" fontId="4" fillId="14" borderId="1" xfId="0" applyFont="1" applyFill="1" applyBorder="1"/>
    <xf numFmtId="0" fontId="4" fillId="14" borderId="1" xfId="2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/>
    </xf>
    <xf numFmtId="165" fontId="4" fillId="14" borderId="1" xfId="1" applyNumberFormat="1" applyFont="1" applyFill="1" applyBorder="1" applyAlignment="1">
      <alignment horizontal="right"/>
    </xf>
    <xf numFmtId="0" fontId="0" fillId="14" borderId="1" xfId="0" applyFill="1" applyBorder="1"/>
    <xf numFmtId="0" fontId="1" fillId="14" borderId="1" xfId="0" applyFont="1" applyFill="1" applyBorder="1"/>
    <xf numFmtId="0" fontId="1" fillId="14" borderId="0" xfId="0" applyFont="1" applyFill="1"/>
    <xf numFmtId="0" fontId="4" fillId="14" borderId="1" xfId="2" applyFont="1" applyFill="1" applyBorder="1" applyAlignment="1">
      <alignment horizontal="center" wrapText="1"/>
    </xf>
    <xf numFmtId="165" fontId="4" fillId="14" borderId="1" xfId="1" applyNumberFormat="1" applyFont="1" applyFill="1" applyBorder="1"/>
    <xf numFmtId="0" fontId="1" fillId="14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15" borderId="1" xfId="0" applyFont="1" applyFill="1" applyBorder="1" applyAlignment="1">
      <alignment horizontal="center" vertical="center"/>
    </xf>
    <xf numFmtId="164" fontId="4" fillId="15" borderId="1" xfId="2" applyNumberFormat="1" applyFont="1" applyFill="1" applyBorder="1" applyAlignment="1">
      <alignment horizontal="center" vertical="center"/>
    </xf>
    <xf numFmtId="0" fontId="1" fillId="15" borderId="1" xfId="0" applyFont="1" applyFill="1" applyBorder="1"/>
    <xf numFmtId="165" fontId="4" fillId="15" borderId="1" xfId="1" applyNumberFormat="1" applyFont="1" applyFill="1" applyBorder="1" applyAlignment="1">
      <alignment horizontal="center" vertical="center" wrapText="1"/>
    </xf>
    <xf numFmtId="165" fontId="4" fillId="15" borderId="1" xfId="1" applyNumberFormat="1" applyFont="1" applyFill="1" applyBorder="1" applyAlignment="1">
      <alignment horizontal="right" wrapText="1"/>
    </xf>
    <xf numFmtId="0" fontId="1" fillId="15" borderId="0" xfId="0" applyFont="1" applyFill="1"/>
    <xf numFmtId="0" fontId="4" fillId="2" borderId="1" xfId="0" applyFont="1" applyFill="1" applyBorder="1"/>
    <xf numFmtId="0" fontId="4" fillId="2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 vertical="center"/>
    </xf>
    <xf numFmtId="164" fontId="4" fillId="16" borderId="1" xfId="2" applyNumberFormat="1" applyFont="1" applyFill="1" applyBorder="1" applyAlignment="1">
      <alignment horizontal="center" vertical="center"/>
    </xf>
    <xf numFmtId="0" fontId="1" fillId="16" borderId="1" xfId="0" applyFont="1" applyFill="1" applyBorder="1"/>
    <xf numFmtId="165" fontId="4" fillId="16" borderId="1" xfId="1" applyNumberFormat="1" applyFont="1" applyFill="1" applyBorder="1" applyAlignment="1">
      <alignment wrapText="1"/>
    </xf>
    <xf numFmtId="165" fontId="4" fillId="16" borderId="1" xfId="1" applyNumberFormat="1" applyFont="1" applyFill="1" applyBorder="1" applyAlignment="1">
      <alignment horizontal="right" wrapText="1"/>
    </xf>
    <xf numFmtId="0" fontId="1" fillId="16" borderId="0" xfId="0" applyFont="1" applyFill="1"/>
    <xf numFmtId="165" fontId="4" fillId="17" borderId="1" xfId="1" applyNumberFormat="1" applyFont="1" applyFill="1" applyBorder="1" applyAlignment="1">
      <alignment horizontal="center" vertical="center" wrapText="1"/>
    </xf>
    <xf numFmtId="16" fontId="4" fillId="9" borderId="1" xfId="2" applyNumberFormat="1" applyFont="1" applyFill="1" applyBorder="1" applyAlignment="1">
      <alignment horizontal="center"/>
    </xf>
    <xf numFmtId="0" fontId="4" fillId="9" borderId="1" xfId="0" applyFont="1" applyFill="1" applyBorder="1"/>
    <xf numFmtId="16" fontId="4" fillId="9" borderId="1" xfId="2" applyNumberFormat="1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center"/>
    </xf>
    <xf numFmtId="165" fontId="4" fillId="11" borderId="1" xfId="1" applyNumberFormat="1" applyFont="1" applyFill="1" applyBorder="1" applyAlignment="1">
      <alignment wrapText="1"/>
    </xf>
    <xf numFmtId="0" fontId="4" fillId="2" borderId="1" xfId="2" applyFont="1" applyFill="1" applyBorder="1"/>
    <xf numFmtId="16" fontId="4" fillId="2" borderId="1" xfId="2" applyNumberFormat="1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165" fontId="0" fillId="0" borderId="0" xfId="0" applyNumberFormat="1"/>
    <xf numFmtId="164" fontId="4" fillId="0" borderId="0" xfId="2" applyNumberFormat="1" applyFont="1"/>
    <xf numFmtId="16" fontId="4" fillId="0" borderId="0" xfId="2" applyNumberFormat="1" applyFont="1" applyAlignment="1">
      <alignment horizontal="center"/>
    </xf>
    <xf numFmtId="16" fontId="4" fillId="0" borderId="0" xfId="2" applyNumberFormat="1" applyFont="1" applyAlignment="1">
      <alignment horizontal="left" vertical="center"/>
    </xf>
    <xf numFmtId="0" fontId="4" fillId="0" borderId="0" xfId="2" applyFont="1"/>
    <xf numFmtId="0" fontId="4" fillId="0" borderId="0" xfId="2" applyFont="1" applyAlignment="1">
      <alignment horizontal="center" wrapText="1"/>
    </xf>
    <xf numFmtId="0" fontId="4" fillId="0" borderId="0" xfId="0" applyFont="1" applyAlignment="1">
      <alignment horizontal="center" wrapText="1"/>
    </xf>
    <xf numFmtId="165" fontId="4" fillId="0" borderId="0" xfId="1" applyNumberFormat="1" applyFont="1" applyFill="1" applyBorder="1" applyAlignment="1">
      <alignment horizontal="right" wrapText="1"/>
    </xf>
    <xf numFmtId="0" fontId="1" fillId="18" borderId="1" xfId="0" applyFont="1" applyFill="1" applyBorder="1" applyAlignment="1">
      <alignment horizontal="center" vertical="center"/>
    </xf>
    <xf numFmtId="164" fontId="4" fillId="18" borderId="1" xfId="2" applyNumberFormat="1" applyFont="1" applyFill="1" applyBorder="1" applyAlignment="1">
      <alignment horizontal="center" vertical="center"/>
    </xf>
    <xf numFmtId="16" fontId="4" fillId="18" borderId="1" xfId="2" applyNumberFormat="1" applyFont="1" applyFill="1" applyBorder="1" applyAlignment="1">
      <alignment horizontal="center"/>
    </xf>
    <xf numFmtId="16" fontId="4" fillId="18" borderId="1" xfId="2" applyNumberFormat="1" applyFont="1" applyFill="1" applyBorder="1" applyAlignment="1">
      <alignment horizontal="center" vertical="center"/>
    </xf>
    <xf numFmtId="0" fontId="4" fillId="18" borderId="1" xfId="2" applyFont="1" applyFill="1" applyBorder="1"/>
    <xf numFmtId="16" fontId="4" fillId="18" borderId="1" xfId="2" applyNumberFormat="1" applyFont="1" applyFill="1" applyBorder="1" applyAlignment="1">
      <alignment horizontal="left" vertical="center"/>
    </xf>
    <xf numFmtId="0" fontId="4" fillId="18" borderId="1" xfId="2" applyFont="1" applyFill="1" applyBorder="1" applyAlignment="1">
      <alignment horizontal="center" wrapText="1"/>
    </xf>
    <xf numFmtId="0" fontId="4" fillId="18" borderId="1" xfId="0" applyFont="1" applyFill="1" applyBorder="1" applyAlignment="1">
      <alignment horizontal="center" wrapText="1"/>
    </xf>
    <xf numFmtId="165" fontId="4" fillId="18" borderId="1" xfId="1" applyNumberFormat="1" applyFont="1" applyFill="1" applyBorder="1" applyAlignment="1">
      <alignment horizontal="right" wrapText="1"/>
    </xf>
    <xf numFmtId="0" fontId="1" fillId="18" borderId="1" xfId="0" applyFont="1" applyFill="1" applyBorder="1"/>
    <xf numFmtId="0" fontId="1" fillId="18" borderId="0" xfId="0" applyFont="1" applyFill="1"/>
    <xf numFmtId="165" fontId="4" fillId="0" borderId="0" xfId="6" applyNumberFormat="1" applyFont="1" applyFill="1" applyBorder="1" applyAlignment="1">
      <alignment horizontal="right" wrapText="1"/>
    </xf>
    <xf numFmtId="165" fontId="4" fillId="17" borderId="1" xfId="6" applyNumberFormat="1" applyFont="1" applyFill="1" applyBorder="1" applyAlignment="1">
      <alignment horizontal="center" vertical="center" wrapText="1"/>
    </xf>
    <xf numFmtId="165" fontId="4" fillId="0" borderId="1" xfId="6" applyNumberFormat="1" applyFont="1" applyFill="1" applyBorder="1" applyAlignment="1">
      <alignment horizontal="right" wrapText="1"/>
    </xf>
    <xf numFmtId="0" fontId="1" fillId="0" borderId="7" xfId="0" applyFont="1" applyBorder="1"/>
    <xf numFmtId="164" fontId="4" fillId="0" borderId="5" xfId="2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2" applyFont="1" applyBorder="1" applyAlignment="1">
      <alignment horizontal="center" wrapText="1"/>
    </xf>
    <xf numFmtId="16" fontId="4" fillId="0" borderId="1" xfId="2" applyNumberFormat="1" applyFont="1" applyBorder="1" applyAlignment="1">
      <alignment horizontal="left" vertical="center"/>
    </xf>
    <xf numFmtId="0" fontId="4" fillId="0" borderId="1" xfId="2" applyFont="1" applyBorder="1"/>
    <xf numFmtId="16" fontId="4" fillId="0" borderId="1" xfId="2" applyNumberFormat="1" applyFont="1" applyBorder="1" applyAlignment="1">
      <alignment horizontal="center" vertical="center"/>
    </xf>
    <xf numFmtId="16" fontId="4" fillId="0" borderId="1" xfId="2" applyNumberFormat="1" applyFont="1" applyBorder="1" applyAlignment="1">
      <alignment horizontal="center"/>
    </xf>
    <xf numFmtId="165" fontId="4" fillId="0" borderId="1" xfId="6" applyNumberFormat="1" applyFont="1" applyFill="1" applyBorder="1" applyAlignment="1">
      <alignment wrapText="1"/>
    </xf>
    <xf numFmtId="0" fontId="1" fillId="19" borderId="0" xfId="0" applyFont="1" applyFill="1"/>
    <xf numFmtId="165" fontId="4" fillId="19" borderId="1" xfId="6" applyNumberFormat="1" applyFont="1" applyFill="1" applyBorder="1" applyAlignment="1">
      <alignment horizontal="right" wrapText="1"/>
    </xf>
    <xf numFmtId="0" fontId="1" fillId="19" borderId="1" xfId="0" applyFont="1" applyFill="1" applyBorder="1"/>
    <xf numFmtId="0" fontId="1" fillId="19" borderId="1" xfId="0" applyFont="1" applyFill="1" applyBorder="1" applyAlignment="1">
      <alignment horizontal="center" vertical="center"/>
    </xf>
    <xf numFmtId="0" fontId="1" fillId="19" borderId="7" xfId="0" applyFont="1" applyFill="1" applyBorder="1"/>
    <xf numFmtId="0" fontId="1" fillId="19" borderId="1" xfId="0" applyFont="1" applyFill="1" applyBorder="1" applyAlignment="1">
      <alignment horizontal="left" vertical="top"/>
    </xf>
    <xf numFmtId="164" fontId="4" fillId="19" borderId="5" xfId="2" applyNumberFormat="1" applyFont="1" applyFill="1" applyBorder="1" applyAlignment="1">
      <alignment horizontal="center" vertical="center"/>
    </xf>
    <xf numFmtId="165" fontId="4" fillId="19" borderId="1" xfId="6" applyNumberFormat="1" applyFont="1" applyFill="1" applyBorder="1" applyAlignment="1">
      <alignment horizontal="right"/>
    </xf>
    <xf numFmtId="0" fontId="4" fillId="19" borderId="1" xfId="0" applyFont="1" applyFill="1" applyBorder="1" applyAlignment="1">
      <alignment horizontal="center"/>
    </xf>
    <xf numFmtId="0" fontId="4" fillId="19" borderId="1" xfId="0" applyFont="1" applyFill="1" applyBorder="1"/>
    <xf numFmtId="0" fontId="1" fillId="19" borderId="1" xfId="0" applyFont="1" applyFill="1" applyBorder="1" applyAlignment="1">
      <alignment horizontal="center"/>
    </xf>
    <xf numFmtId="16" fontId="4" fillId="19" borderId="1" xfId="2" applyNumberFormat="1" applyFont="1" applyFill="1" applyBorder="1" applyAlignment="1">
      <alignment horizontal="center"/>
    </xf>
    <xf numFmtId="164" fontId="4" fillId="19" borderId="1" xfId="2" applyNumberFormat="1" applyFont="1" applyFill="1" applyBorder="1" applyAlignment="1">
      <alignment horizontal="center" vertical="center"/>
    </xf>
    <xf numFmtId="165" fontId="1" fillId="11" borderId="0" xfId="0" applyNumberFormat="1" applyFont="1" applyFill="1"/>
    <xf numFmtId="165" fontId="4" fillId="11" borderId="1" xfId="6" applyNumberFormat="1" applyFont="1" applyFill="1" applyBorder="1" applyAlignment="1">
      <alignment horizontal="right" wrapText="1"/>
    </xf>
    <xf numFmtId="0" fontId="4" fillId="11" borderId="1" xfId="0" applyFont="1" applyFill="1" applyBorder="1"/>
    <xf numFmtId="0" fontId="1" fillId="11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left" vertical="top"/>
    </xf>
    <xf numFmtId="165" fontId="4" fillId="11" borderId="1" xfId="6" applyNumberFormat="1" applyFont="1" applyFill="1" applyBorder="1" applyAlignment="1">
      <alignment horizontal="right"/>
    </xf>
    <xf numFmtId="0" fontId="4" fillId="11" borderId="1" xfId="0" applyFont="1" applyFill="1" applyBorder="1" applyAlignment="1">
      <alignment horizontal="center"/>
    </xf>
    <xf numFmtId="16" fontId="4" fillId="11" borderId="1" xfId="2" applyNumberFormat="1" applyFont="1" applyFill="1" applyBorder="1" applyAlignment="1">
      <alignment horizontal="center"/>
    </xf>
    <xf numFmtId="0" fontId="1" fillId="20" borderId="0" xfId="0" applyFont="1" applyFill="1"/>
    <xf numFmtId="165" fontId="1" fillId="20" borderId="0" xfId="0" applyNumberFormat="1" applyFont="1" applyFill="1"/>
    <xf numFmtId="165" fontId="4" fillId="20" borderId="1" xfId="6" applyNumberFormat="1" applyFont="1" applyFill="1" applyBorder="1" applyAlignment="1">
      <alignment horizontal="right" wrapText="1"/>
    </xf>
    <xf numFmtId="0" fontId="1" fillId="20" borderId="1" xfId="0" applyFont="1" applyFill="1" applyBorder="1"/>
    <xf numFmtId="0" fontId="1" fillId="20" borderId="1" xfId="0" applyFont="1" applyFill="1" applyBorder="1" applyAlignment="1">
      <alignment horizontal="center" vertical="center"/>
    </xf>
    <xf numFmtId="0" fontId="4" fillId="20" borderId="0" xfId="0" applyFont="1" applyFill="1"/>
    <xf numFmtId="0" fontId="1" fillId="20" borderId="1" xfId="0" applyFont="1" applyFill="1" applyBorder="1" applyAlignment="1">
      <alignment horizontal="center"/>
    </xf>
    <xf numFmtId="0" fontId="1" fillId="20" borderId="1" xfId="0" applyFont="1" applyFill="1" applyBorder="1" applyAlignment="1">
      <alignment horizontal="left" vertical="top"/>
    </xf>
    <xf numFmtId="164" fontId="4" fillId="20" borderId="1" xfId="2" applyNumberFormat="1" applyFont="1" applyFill="1" applyBorder="1" applyAlignment="1">
      <alignment horizontal="center" vertical="center"/>
    </xf>
    <xf numFmtId="165" fontId="4" fillId="20" borderId="1" xfId="6" applyNumberFormat="1" applyFont="1" applyFill="1" applyBorder="1" applyAlignment="1">
      <alignment horizontal="right"/>
    </xf>
    <xf numFmtId="0" fontId="4" fillId="20" borderId="1" xfId="0" applyFont="1" applyFill="1" applyBorder="1" applyAlignment="1">
      <alignment horizontal="center"/>
    </xf>
    <xf numFmtId="0" fontId="4" fillId="20" borderId="1" xfId="0" applyFont="1" applyFill="1" applyBorder="1"/>
    <xf numFmtId="16" fontId="4" fillId="20" borderId="1" xfId="2" applyNumberFormat="1" applyFont="1" applyFill="1" applyBorder="1" applyAlignment="1">
      <alignment horizontal="center"/>
    </xf>
    <xf numFmtId="0" fontId="1" fillId="19" borderId="0" xfId="0" applyFont="1" applyFill="1" applyAlignment="1">
      <alignment horizontal="center" vertical="center"/>
    </xf>
    <xf numFmtId="0" fontId="1" fillId="0" borderId="7" xfId="0" applyFont="1" applyBorder="1" applyAlignment="1">
      <alignment horizontal="left" vertical="top"/>
    </xf>
    <xf numFmtId="165" fontId="4" fillId="0" borderId="1" xfId="6" applyNumberFormat="1" applyFont="1" applyFill="1" applyBorder="1" applyAlignment="1">
      <alignment horizontal="right"/>
    </xf>
    <xf numFmtId="165" fontId="4" fillId="2" borderId="1" xfId="6" applyNumberFormat="1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left" vertical="top"/>
    </xf>
    <xf numFmtId="0" fontId="1" fillId="2" borderId="7" xfId="0" applyFont="1" applyFill="1" applyBorder="1" applyAlignment="1">
      <alignment horizontal="left" vertical="top"/>
    </xf>
    <xf numFmtId="164" fontId="4" fillId="2" borderId="5" xfId="2" applyNumberFormat="1" applyFont="1" applyFill="1" applyBorder="1" applyAlignment="1">
      <alignment horizontal="center" vertical="center"/>
    </xf>
    <xf numFmtId="165" fontId="4" fillId="2" borderId="1" xfId="6" applyNumberFormat="1" applyFont="1" applyFill="1" applyBorder="1" applyAlignment="1">
      <alignment horizontal="right"/>
    </xf>
    <xf numFmtId="0" fontId="1" fillId="2" borderId="0" xfId="0" applyFont="1" applyFill="1" applyAlignment="1">
      <alignment horizontal="center" vertical="center"/>
    </xf>
    <xf numFmtId="165" fontId="4" fillId="0" borderId="1" xfId="6" applyNumberFormat="1" applyFont="1" applyFill="1" applyBorder="1"/>
    <xf numFmtId="165" fontId="4" fillId="15" borderId="1" xfId="6" applyNumberFormat="1" applyFont="1" applyFill="1" applyBorder="1" applyAlignment="1">
      <alignment horizontal="right" wrapText="1"/>
    </xf>
    <xf numFmtId="0" fontId="1" fillId="2" borderId="7" xfId="0" applyFont="1" applyFill="1" applyBorder="1"/>
    <xf numFmtId="0" fontId="1" fillId="15" borderId="7" xfId="0" applyFont="1" applyFill="1" applyBorder="1"/>
    <xf numFmtId="164" fontId="4" fillId="15" borderId="5" xfId="2" applyNumberFormat="1" applyFont="1" applyFill="1" applyBorder="1" applyAlignment="1">
      <alignment horizontal="center" vertical="center"/>
    </xf>
    <xf numFmtId="165" fontId="4" fillId="15" borderId="1" xfId="6" applyNumberFormat="1" applyFont="1" applyFill="1" applyBorder="1" applyAlignment="1">
      <alignment horizontal="right"/>
    </xf>
    <xf numFmtId="0" fontId="4" fillId="15" borderId="1" xfId="0" applyFont="1" applyFill="1" applyBorder="1" applyAlignment="1">
      <alignment horizontal="center"/>
    </xf>
    <xf numFmtId="0" fontId="4" fillId="15" borderId="1" xfId="0" applyFont="1" applyFill="1" applyBorder="1"/>
    <xf numFmtId="16" fontId="4" fillId="15" borderId="1" xfId="2" applyNumberFormat="1" applyFont="1" applyFill="1" applyBorder="1" applyAlignment="1">
      <alignment horizontal="center"/>
    </xf>
    <xf numFmtId="0" fontId="0" fillId="0" borderId="7" xfId="0" applyBorder="1"/>
    <xf numFmtId="165" fontId="4" fillId="5" borderId="1" xfId="6" applyNumberFormat="1" applyFont="1" applyFill="1" applyBorder="1" applyAlignment="1">
      <alignment horizontal="right" wrapText="1"/>
    </xf>
    <xf numFmtId="165" fontId="4" fillId="5" borderId="1" xfId="6" applyNumberFormat="1" applyFont="1" applyFill="1" applyBorder="1" applyAlignment="1">
      <alignment horizontal="center" vertical="top" wrapText="1"/>
    </xf>
    <xf numFmtId="0" fontId="1" fillId="5" borderId="7" xfId="0" applyFont="1" applyFill="1" applyBorder="1"/>
    <xf numFmtId="164" fontId="4" fillId="5" borderId="5" xfId="2" applyNumberFormat="1" applyFont="1" applyFill="1" applyBorder="1" applyAlignment="1">
      <alignment horizontal="center" vertical="center"/>
    </xf>
    <xf numFmtId="165" fontId="4" fillId="5" borderId="1" xfId="6" applyNumberFormat="1" applyFont="1" applyFill="1" applyBorder="1" applyAlignment="1">
      <alignment horizontal="right"/>
    </xf>
    <xf numFmtId="0" fontId="4" fillId="5" borderId="1" xfId="0" applyFont="1" applyFill="1" applyBorder="1" applyAlignment="1">
      <alignment horizontal="center"/>
    </xf>
    <xf numFmtId="0" fontId="4" fillId="5" borderId="1" xfId="2" applyFont="1" applyFill="1" applyBorder="1" applyAlignment="1">
      <alignment horizontal="center" vertical="center" wrapText="1"/>
    </xf>
    <xf numFmtId="0" fontId="4" fillId="5" borderId="1" xfId="0" applyFont="1" applyFill="1" applyBorder="1"/>
    <xf numFmtId="0" fontId="4" fillId="5" borderId="1" xfId="0" applyFont="1" applyFill="1" applyBorder="1" applyAlignment="1">
      <alignment horizontal="left" vertical="top"/>
    </xf>
    <xf numFmtId="16" fontId="4" fillId="5" borderId="1" xfId="2" applyNumberFormat="1" applyFont="1" applyFill="1" applyBorder="1" applyAlignment="1">
      <alignment horizontal="center"/>
    </xf>
    <xf numFmtId="165" fontId="4" fillId="4" borderId="1" xfId="6" applyNumberFormat="1" applyFont="1" applyFill="1" applyBorder="1" applyAlignment="1">
      <alignment horizontal="right" wrapText="1"/>
    </xf>
    <xf numFmtId="165" fontId="4" fillId="4" borderId="1" xfId="6" applyNumberFormat="1" applyFont="1" applyFill="1" applyBorder="1" applyAlignment="1">
      <alignment horizontal="center" vertical="top" wrapText="1"/>
    </xf>
    <xf numFmtId="0" fontId="1" fillId="4" borderId="7" xfId="0" applyFont="1" applyFill="1" applyBorder="1"/>
    <xf numFmtId="164" fontId="4" fillId="4" borderId="5" xfId="2" applyNumberFormat="1" applyFont="1" applyFill="1" applyBorder="1" applyAlignment="1">
      <alignment horizontal="center" vertical="center"/>
    </xf>
    <xf numFmtId="165" fontId="4" fillId="4" borderId="1" xfId="6" applyNumberFormat="1" applyFont="1" applyFill="1" applyBorder="1" applyAlignment="1">
      <alignment horizontal="right"/>
    </xf>
    <xf numFmtId="0" fontId="4" fillId="4" borderId="1" xfId="2" applyFont="1" applyFill="1" applyBorder="1" applyAlignment="1">
      <alignment horizontal="center" vertical="center" wrapText="1"/>
    </xf>
    <xf numFmtId="165" fontId="4" fillId="0" borderId="1" xfId="6" applyNumberFormat="1" applyFont="1" applyFill="1" applyBorder="1" applyAlignment="1">
      <alignment horizontal="center" vertical="top" wrapText="1"/>
    </xf>
    <xf numFmtId="165" fontId="4" fillId="2" borderId="1" xfId="6" applyNumberFormat="1" applyFont="1" applyFill="1" applyBorder="1" applyAlignment="1">
      <alignment horizontal="center" vertical="top" wrapText="1"/>
    </xf>
    <xf numFmtId="0" fontId="0" fillId="2" borderId="7" xfId="0" applyFill="1" applyBorder="1"/>
    <xf numFmtId="165" fontId="4" fillId="14" borderId="1" xfId="6" applyNumberFormat="1" applyFont="1" applyFill="1" applyBorder="1" applyAlignment="1">
      <alignment horizontal="right" wrapText="1"/>
    </xf>
    <xf numFmtId="165" fontId="4" fillId="14" borderId="1" xfId="6" applyNumberFormat="1" applyFont="1" applyFill="1" applyBorder="1" applyAlignment="1">
      <alignment horizontal="center" vertical="top" wrapText="1"/>
    </xf>
    <xf numFmtId="0" fontId="1" fillId="14" borderId="7" xfId="0" applyFont="1" applyFill="1" applyBorder="1"/>
    <xf numFmtId="164" fontId="4" fillId="14" borderId="5" xfId="2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65" fontId="1" fillId="0" borderId="0" xfId="0" applyNumberFormat="1" applyFont="1"/>
    <xf numFmtId="0" fontId="1" fillId="15" borderId="0" xfId="0" applyFont="1" applyFill="1" applyAlignment="1">
      <alignment horizontal="center" vertical="center"/>
    </xf>
    <xf numFmtId="0" fontId="1" fillId="15" borderId="1" xfId="0" applyFont="1" applyFill="1" applyBorder="1" applyAlignment="1">
      <alignment horizontal="left" vertical="top"/>
    </xf>
    <xf numFmtId="0" fontId="4" fillId="15" borderId="1" xfId="2" applyFont="1" applyFill="1" applyBorder="1" applyAlignment="1">
      <alignment horizontal="center" wrapText="1"/>
    </xf>
    <xf numFmtId="0" fontId="4" fillId="15" borderId="1" xfId="0" applyFont="1" applyFill="1" applyBorder="1" applyAlignment="1">
      <alignment horizontal="center" vertical="center"/>
    </xf>
    <xf numFmtId="165" fontId="4" fillId="15" borderId="1" xfId="6" applyNumberFormat="1" applyFont="1" applyFill="1" applyBorder="1" applyAlignment="1">
      <alignment horizontal="center" vertical="top" wrapText="1"/>
    </xf>
    <xf numFmtId="0" fontId="4" fillId="15" borderId="1" xfId="0" applyFont="1" applyFill="1" applyBorder="1" applyAlignment="1">
      <alignment horizontal="left" vertical="top"/>
    </xf>
    <xf numFmtId="165" fontId="4" fillId="15" borderId="1" xfId="6" applyNumberFormat="1" applyFont="1" applyFill="1" applyBorder="1" applyAlignment="1">
      <alignment wrapText="1"/>
    </xf>
    <xf numFmtId="0" fontId="1" fillId="6" borderId="0" xfId="0" applyFont="1" applyFill="1" applyAlignment="1">
      <alignment horizontal="center" vertical="center"/>
    </xf>
    <xf numFmtId="16" fontId="4" fillId="6" borderId="1" xfId="2" applyNumberFormat="1" applyFont="1" applyFill="1" applyBorder="1" applyAlignment="1">
      <alignment horizontal="center"/>
    </xf>
    <xf numFmtId="165" fontId="4" fillId="6" borderId="1" xfId="0" applyNumberFormat="1" applyFont="1" applyFill="1" applyBorder="1"/>
    <xf numFmtId="0" fontId="4" fillId="6" borderId="1" xfId="0" applyFont="1" applyFill="1" applyBorder="1"/>
    <xf numFmtId="0" fontId="4" fillId="6" borderId="1" xfId="2" applyFont="1" applyFill="1" applyBorder="1" applyAlignment="1">
      <alignment horizontal="center" wrapText="1"/>
    </xf>
    <xf numFmtId="165" fontId="4" fillId="6" borderId="1" xfId="6" applyNumberFormat="1" applyFont="1" applyFill="1" applyBorder="1" applyAlignment="1">
      <alignment horizontal="center" vertical="top" wrapText="1"/>
    </xf>
    <xf numFmtId="165" fontId="4" fillId="6" borderId="1" xfId="6" applyNumberFormat="1" applyFont="1" applyFill="1" applyBorder="1" applyAlignment="1">
      <alignment horizontal="right" wrapText="1"/>
    </xf>
    <xf numFmtId="0" fontId="4" fillId="5" borderId="1" xfId="2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left" vertical="top"/>
    </xf>
    <xf numFmtId="16" fontId="4" fillId="3" borderId="1" xfId="2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/>
    <xf numFmtId="0" fontId="4" fillId="3" borderId="1" xfId="2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  <xf numFmtId="165" fontId="4" fillId="3" borderId="1" xfId="6" applyNumberFormat="1" applyFont="1" applyFill="1" applyBorder="1" applyAlignment="1">
      <alignment horizontal="center" vertical="top" wrapText="1"/>
    </xf>
    <xf numFmtId="165" fontId="4" fillId="3" borderId="1" xfId="6" applyNumberFormat="1" applyFont="1" applyFill="1" applyBorder="1" applyAlignment="1">
      <alignment horizontal="right" wrapText="1"/>
    </xf>
    <xf numFmtId="165" fontId="4" fillId="14" borderId="1" xfId="0" applyNumberFormat="1" applyFont="1" applyFill="1" applyBorder="1"/>
    <xf numFmtId="0" fontId="4" fillId="14" borderId="1" xfId="0" applyFont="1" applyFill="1" applyBorder="1" applyAlignment="1">
      <alignment horizontal="center" vertical="center"/>
    </xf>
    <xf numFmtId="0" fontId="4" fillId="14" borderId="0" xfId="0" applyFont="1" applyFill="1"/>
    <xf numFmtId="165" fontId="4" fillId="4" borderId="1" xfId="1" applyNumberFormat="1" applyFont="1" applyFill="1" applyBorder="1" applyAlignment="1">
      <alignment horizontal="right"/>
    </xf>
    <xf numFmtId="0" fontId="1" fillId="0" borderId="7" xfId="0" applyFont="1" applyBorder="1" applyAlignment="1">
      <alignment horizontal="center" vertical="center"/>
    </xf>
    <xf numFmtId="165" fontId="4" fillId="2" borderId="1" xfId="1" applyNumberFormat="1" applyFont="1" applyFill="1" applyBorder="1" applyAlignment="1">
      <alignment horizontal="right"/>
    </xf>
    <xf numFmtId="0" fontId="1" fillId="21" borderId="1" xfId="0" applyFont="1" applyFill="1" applyBorder="1" applyAlignment="1">
      <alignment horizontal="center" vertical="center"/>
    </xf>
    <xf numFmtId="164" fontId="4" fillId="21" borderId="1" xfId="2" applyNumberFormat="1" applyFont="1" applyFill="1" applyBorder="1" applyAlignment="1">
      <alignment horizontal="center" vertical="center"/>
    </xf>
    <xf numFmtId="16" fontId="4" fillId="21" borderId="1" xfId="2" applyNumberFormat="1" applyFont="1" applyFill="1" applyBorder="1" applyAlignment="1">
      <alignment horizontal="center"/>
    </xf>
    <xf numFmtId="0" fontId="1" fillId="21" borderId="1" xfId="0" applyFont="1" applyFill="1" applyBorder="1" applyAlignment="1">
      <alignment horizontal="center"/>
    </xf>
    <xf numFmtId="0" fontId="4" fillId="21" borderId="1" xfId="0" applyFont="1" applyFill="1" applyBorder="1"/>
    <xf numFmtId="0" fontId="4" fillId="21" borderId="1" xfId="0" applyFont="1" applyFill="1" applyBorder="1" applyAlignment="1">
      <alignment horizontal="center"/>
    </xf>
    <xf numFmtId="165" fontId="4" fillId="21" borderId="1" xfId="1" applyNumberFormat="1" applyFont="1" applyFill="1" applyBorder="1" applyAlignment="1">
      <alignment horizontal="right"/>
    </xf>
    <xf numFmtId="164" fontId="4" fillId="21" borderId="5" xfId="2" applyNumberFormat="1" applyFont="1" applyFill="1" applyBorder="1" applyAlignment="1">
      <alignment horizontal="center" vertical="center"/>
    </xf>
    <xf numFmtId="0" fontId="1" fillId="21" borderId="7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left" vertical="top"/>
    </xf>
    <xf numFmtId="165" fontId="4" fillId="21" borderId="1" xfId="6" applyNumberFormat="1" applyFont="1" applyFill="1" applyBorder="1" applyAlignment="1">
      <alignment horizontal="right" wrapText="1"/>
    </xf>
    <xf numFmtId="0" fontId="1" fillId="21" borderId="1" xfId="0" applyFont="1" applyFill="1" applyBorder="1"/>
    <xf numFmtId="0" fontId="1" fillId="21" borderId="0" xfId="0" applyFont="1" applyFill="1"/>
    <xf numFmtId="0" fontId="1" fillId="22" borderId="1" xfId="0" applyFont="1" applyFill="1" applyBorder="1" applyAlignment="1">
      <alignment horizontal="center" vertical="center"/>
    </xf>
    <xf numFmtId="164" fontId="4" fillId="22" borderId="1" xfId="2" applyNumberFormat="1" applyFont="1" applyFill="1" applyBorder="1" applyAlignment="1">
      <alignment horizontal="center" vertical="center"/>
    </xf>
    <xf numFmtId="16" fontId="4" fillId="22" borderId="1" xfId="2" applyNumberFormat="1" applyFont="1" applyFill="1" applyBorder="1" applyAlignment="1">
      <alignment horizontal="center"/>
    </xf>
    <xf numFmtId="0" fontId="1" fillId="22" borderId="1" xfId="0" applyFont="1" applyFill="1" applyBorder="1"/>
    <xf numFmtId="0" fontId="4" fillId="22" borderId="1" xfId="0" applyFont="1" applyFill="1" applyBorder="1"/>
    <xf numFmtId="0" fontId="4" fillId="22" borderId="1" xfId="0" applyFont="1" applyFill="1" applyBorder="1" applyAlignment="1">
      <alignment horizontal="center"/>
    </xf>
    <xf numFmtId="165" fontId="4" fillId="22" borderId="1" xfId="1" applyNumberFormat="1" applyFont="1" applyFill="1" applyBorder="1" applyAlignment="1">
      <alignment horizontal="right"/>
    </xf>
    <xf numFmtId="164" fontId="4" fillId="22" borderId="5" xfId="2" applyNumberFormat="1" applyFont="1" applyFill="1" applyBorder="1" applyAlignment="1">
      <alignment horizontal="center" vertical="center"/>
    </xf>
    <xf numFmtId="0" fontId="1" fillId="22" borderId="7" xfId="0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left" vertical="top"/>
    </xf>
    <xf numFmtId="165" fontId="4" fillId="22" borderId="1" xfId="6" applyNumberFormat="1" applyFont="1" applyFill="1" applyBorder="1" applyAlignment="1">
      <alignment horizontal="right" wrapText="1"/>
    </xf>
    <xf numFmtId="0" fontId="1" fillId="22" borderId="0" xfId="0" applyFont="1" applyFill="1"/>
    <xf numFmtId="165" fontId="4" fillId="22" borderId="1" xfId="1" applyNumberFormat="1" applyFont="1" applyFill="1" applyBorder="1"/>
    <xf numFmtId="0" fontId="1" fillId="22" borderId="1" xfId="0" applyFont="1" applyFill="1" applyBorder="1" applyAlignment="1">
      <alignment horizontal="center"/>
    </xf>
    <xf numFmtId="16" fontId="4" fillId="22" borderId="1" xfId="2" applyNumberFormat="1" applyFont="1" applyFill="1" applyBorder="1" applyAlignment="1">
      <alignment horizontal="left" vertical="center"/>
    </xf>
    <xf numFmtId="0" fontId="4" fillId="22" borderId="1" xfId="0" applyFont="1" applyFill="1" applyBorder="1" applyAlignment="1">
      <alignment horizontal="center" vertical="center"/>
    </xf>
    <xf numFmtId="164" fontId="4" fillId="22" borderId="1" xfId="2" applyNumberFormat="1" applyFont="1" applyFill="1" applyBorder="1"/>
    <xf numFmtId="0" fontId="4" fillId="22" borderId="1" xfId="2" applyFont="1" applyFill="1" applyBorder="1"/>
    <xf numFmtId="0" fontId="1" fillId="23" borderId="1" xfId="0" applyFont="1" applyFill="1" applyBorder="1" applyAlignment="1">
      <alignment horizontal="center" vertical="center"/>
    </xf>
    <xf numFmtId="164" fontId="4" fillId="23" borderId="1" xfId="2" applyNumberFormat="1" applyFont="1" applyFill="1" applyBorder="1" applyAlignment="1">
      <alignment horizontal="center" vertical="center"/>
    </xf>
    <xf numFmtId="16" fontId="4" fillId="23" borderId="1" xfId="2" applyNumberFormat="1" applyFont="1" applyFill="1" applyBorder="1" applyAlignment="1">
      <alignment horizontal="center"/>
    </xf>
    <xf numFmtId="0" fontId="1" fillId="23" borderId="1" xfId="0" applyFont="1" applyFill="1" applyBorder="1" applyAlignment="1">
      <alignment horizontal="center"/>
    </xf>
    <xf numFmtId="0" fontId="4" fillId="23" borderId="1" xfId="0" applyFont="1" applyFill="1" applyBorder="1"/>
    <xf numFmtId="16" fontId="4" fillId="23" borderId="1" xfId="2" applyNumberFormat="1" applyFont="1" applyFill="1" applyBorder="1" applyAlignment="1">
      <alignment horizontal="left" vertical="center"/>
    </xf>
    <xf numFmtId="0" fontId="4" fillId="23" borderId="1" xfId="0" applyFont="1" applyFill="1" applyBorder="1" applyAlignment="1">
      <alignment horizontal="center"/>
    </xf>
    <xf numFmtId="165" fontId="4" fillId="23" borderId="1" xfId="1" applyNumberFormat="1" applyFont="1" applyFill="1" applyBorder="1" applyAlignment="1">
      <alignment horizontal="right"/>
    </xf>
    <xf numFmtId="164" fontId="4" fillId="23" borderId="5" xfId="2" applyNumberFormat="1" applyFont="1" applyFill="1" applyBorder="1" applyAlignment="1">
      <alignment horizontal="center" vertical="center"/>
    </xf>
    <xf numFmtId="0" fontId="1" fillId="23" borderId="7" xfId="0" applyFont="1" applyFill="1" applyBorder="1" applyAlignment="1">
      <alignment horizontal="center" vertical="center"/>
    </xf>
    <xf numFmtId="0" fontId="1" fillId="23" borderId="1" xfId="0" applyFont="1" applyFill="1" applyBorder="1" applyAlignment="1">
      <alignment horizontal="left" vertical="top"/>
    </xf>
    <xf numFmtId="165" fontId="4" fillId="23" borderId="1" xfId="6" applyNumberFormat="1" applyFont="1" applyFill="1" applyBorder="1" applyAlignment="1">
      <alignment horizontal="right" wrapText="1"/>
    </xf>
    <xf numFmtId="0" fontId="1" fillId="23" borderId="1" xfId="0" applyFont="1" applyFill="1" applyBorder="1"/>
    <xf numFmtId="0" fontId="1" fillId="23" borderId="0" xfId="0" applyFont="1" applyFill="1"/>
    <xf numFmtId="0" fontId="1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/>
    </xf>
    <xf numFmtId="165" fontId="4" fillId="5" borderId="1" xfId="1" applyNumberFormat="1" applyFont="1" applyFill="1" applyBorder="1" applyAlignment="1">
      <alignment horizontal="right"/>
    </xf>
    <xf numFmtId="0" fontId="1" fillId="5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4" fillId="0" borderId="1" xfId="1" applyNumberFormat="1" applyFont="1" applyFill="1" applyBorder="1"/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164" fontId="4" fillId="17" borderId="1" xfId="2" applyNumberFormat="1" applyFont="1" applyFill="1" applyBorder="1" applyAlignment="1">
      <alignment horizontal="center" vertical="center"/>
    </xf>
    <xf numFmtId="16" fontId="4" fillId="17" borderId="1" xfId="2" applyNumberFormat="1" applyFont="1" applyFill="1" applyBorder="1" applyAlignment="1">
      <alignment horizontal="center"/>
    </xf>
    <xf numFmtId="0" fontId="1" fillId="17" borderId="1" xfId="0" applyFont="1" applyFill="1" applyBorder="1" applyAlignment="1">
      <alignment horizontal="left" vertical="top"/>
    </xf>
    <xf numFmtId="0" fontId="4" fillId="17" borderId="1" xfId="0" applyFont="1" applyFill="1" applyBorder="1"/>
    <xf numFmtId="0" fontId="4" fillId="17" borderId="1" xfId="2" applyFont="1" applyFill="1" applyBorder="1" applyAlignment="1">
      <alignment horizontal="center" wrapText="1"/>
    </xf>
    <xf numFmtId="0" fontId="4" fillId="17" borderId="1" xfId="0" applyFont="1" applyFill="1" applyBorder="1" applyAlignment="1">
      <alignment horizontal="center" vertical="center"/>
    </xf>
    <xf numFmtId="165" fontId="4" fillId="17" borderId="1" xfId="1" applyNumberFormat="1" applyFont="1" applyFill="1" applyBorder="1" applyAlignment="1">
      <alignment horizontal="right" wrapText="1"/>
    </xf>
    <xf numFmtId="165" fontId="4" fillId="17" borderId="1" xfId="6" applyNumberFormat="1" applyFont="1" applyFill="1" applyBorder="1" applyAlignment="1">
      <alignment horizontal="center" vertical="top" wrapText="1"/>
    </xf>
    <xf numFmtId="0" fontId="1" fillId="17" borderId="1" xfId="0" applyFont="1" applyFill="1" applyBorder="1"/>
    <xf numFmtId="165" fontId="4" fillId="17" borderId="1" xfId="6" applyNumberFormat="1" applyFont="1" applyFill="1" applyBorder="1" applyAlignment="1">
      <alignment horizontal="right" wrapText="1"/>
    </xf>
    <xf numFmtId="0" fontId="1" fillId="17" borderId="0" xfId="0" applyFont="1" applyFill="1"/>
    <xf numFmtId="164" fontId="4" fillId="17" borderId="1" xfId="2" applyNumberFormat="1" applyFont="1" applyFill="1" applyBorder="1"/>
    <xf numFmtId="0" fontId="1" fillId="17" borderId="1" xfId="0" applyFont="1" applyFill="1" applyBorder="1" applyAlignment="1">
      <alignment horizontal="center"/>
    </xf>
    <xf numFmtId="0" fontId="4" fillId="17" borderId="1" xfId="2" applyFont="1" applyFill="1" applyBorder="1"/>
    <xf numFmtId="16" fontId="4" fillId="17" borderId="1" xfId="2" applyNumberFormat="1" applyFont="1" applyFill="1" applyBorder="1" applyAlignment="1">
      <alignment horizontal="left" vertical="center"/>
    </xf>
    <xf numFmtId="0" fontId="4" fillId="17" borderId="1" xfId="0" applyFont="1" applyFill="1" applyBorder="1" applyAlignment="1">
      <alignment horizontal="center" wrapText="1"/>
    </xf>
    <xf numFmtId="0" fontId="4" fillId="17" borderId="1" xfId="0" applyFont="1" applyFill="1" applyBorder="1" applyAlignment="1">
      <alignment horizontal="center"/>
    </xf>
    <xf numFmtId="165" fontId="4" fillId="17" borderId="1" xfId="1" applyNumberFormat="1" applyFont="1" applyFill="1" applyBorder="1" applyAlignment="1">
      <alignment horizontal="right"/>
    </xf>
    <xf numFmtId="164" fontId="4" fillId="17" borderId="5" xfId="2" applyNumberFormat="1" applyFont="1" applyFill="1" applyBorder="1" applyAlignment="1">
      <alignment horizontal="center" vertical="center"/>
    </xf>
    <xf numFmtId="0" fontId="1" fillId="17" borderId="7" xfId="0" applyFont="1" applyFill="1" applyBorder="1" applyAlignment="1">
      <alignment horizontal="center" vertical="center"/>
    </xf>
    <xf numFmtId="165" fontId="4" fillId="15" borderId="1" xfId="1" applyNumberFormat="1" applyFont="1" applyFill="1" applyBorder="1" applyAlignment="1">
      <alignment horizontal="right"/>
    </xf>
    <xf numFmtId="0" fontId="1" fillId="24" borderId="1" xfId="0" applyFont="1" applyFill="1" applyBorder="1" applyAlignment="1">
      <alignment horizontal="center" vertical="center"/>
    </xf>
    <xf numFmtId="164" fontId="4" fillId="24" borderId="1" xfId="2" applyNumberFormat="1" applyFont="1" applyFill="1" applyBorder="1" applyAlignment="1">
      <alignment horizontal="center" vertical="center"/>
    </xf>
    <xf numFmtId="16" fontId="4" fillId="24" borderId="1" xfId="2" applyNumberFormat="1" applyFont="1" applyFill="1" applyBorder="1" applyAlignment="1">
      <alignment horizontal="center"/>
    </xf>
    <xf numFmtId="0" fontId="4" fillId="24" borderId="1" xfId="0" applyFont="1" applyFill="1" applyBorder="1" applyAlignment="1">
      <alignment horizontal="center"/>
    </xf>
    <xf numFmtId="0" fontId="4" fillId="24" borderId="1" xfId="0" applyFont="1" applyFill="1" applyBorder="1"/>
    <xf numFmtId="165" fontId="4" fillId="24" borderId="1" xfId="1" applyNumberFormat="1" applyFont="1" applyFill="1" applyBorder="1" applyAlignment="1">
      <alignment horizontal="right"/>
    </xf>
    <xf numFmtId="0" fontId="1" fillId="24" borderId="1" xfId="0" applyFont="1" applyFill="1" applyBorder="1" applyAlignment="1">
      <alignment horizontal="left" vertical="top"/>
    </xf>
    <xf numFmtId="165" fontId="4" fillId="24" borderId="1" xfId="6" applyNumberFormat="1" applyFont="1" applyFill="1" applyBorder="1" applyAlignment="1">
      <alignment horizontal="center" vertical="top" wrapText="1"/>
    </xf>
    <xf numFmtId="0" fontId="1" fillId="24" borderId="1" xfId="0" applyFont="1" applyFill="1" applyBorder="1"/>
    <xf numFmtId="165" fontId="4" fillId="24" borderId="1" xfId="6" applyNumberFormat="1" applyFont="1" applyFill="1" applyBorder="1" applyAlignment="1">
      <alignment horizontal="right" wrapText="1"/>
    </xf>
    <xf numFmtId="0" fontId="1" fillId="24" borderId="0" xfId="0" applyFont="1" applyFill="1"/>
    <xf numFmtId="0" fontId="1" fillId="25" borderId="0" xfId="0" applyFont="1" applyFill="1" applyAlignment="1">
      <alignment horizontal="center" vertical="center"/>
    </xf>
    <xf numFmtId="164" fontId="4" fillId="25" borderId="1" xfId="2" applyNumberFormat="1" applyFont="1" applyFill="1" applyBorder="1" applyAlignment="1">
      <alignment horizontal="center" vertical="center"/>
    </xf>
    <xf numFmtId="16" fontId="4" fillId="25" borderId="1" xfId="2" applyNumberFormat="1" applyFont="1" applyFill="1" applyBorder="1" applyAlignment="1">
      <alignment horizontal="center"/>
    </xf>
    <xf numFmtId="0" fontId="4" fillId="25" borderId="1" xfId="0" applyFont="1" applyFill="1" applyBorder="1" applyAlignment="1">
      <alignment horizontal="center"/>
    </xf>
    <xf numFmtId="0" fontId="4" fillId="25" borderId="1" xfId="0" applyFont="1" applyFill="1" applyBorder="1"/>
    <xf numFmtId="165" fontId="4" fillId="25" borderId="1" xfId="1" applyNumberFormat="1" applyFont="1" applyFill="1" applyBorder="1" applyAlignment="1">
      <alignment horizontal="right"/>
    </xf>
    <xf numFmtId="0" fontId="1" fillId="25" borderId="1" xfId="0" applyFont="1" applyFill="1" applyBorder="1" applyAlignment="1">
      <alignment horizontal="center" vertical="center"/>
    </xf>
    <xf numFmtId="0" fontId="1" fillId="25" borderId="1" xfId="0" applyFont="1" applyFill="1" applyBorder="1" applyAlignment="1">
      <alignment horizontal="left" vertical="top"/>
    </xf>
    <xf numFmtId="165" fontId="4" fillId="25" borderId="1" xfId="6" applyNumberFormat="1" applyFont="1" applyFill="1" applyBorder="1" applyAlignment="1">
      <alignment horizontal="center" vertical="top" wrapText="1"/>
    </xf>
    <xf numFmtId="0" fontId="1" fillId="25" borderId="1" xfId="0" applyFont="1" applyFill="1" applyBorder="1"/>
    <xf numFmtId="165" fontId="4" fillId="25" borderId="1" xfId="6" applyNumberFormat="1" applyFont="1" applyFill="1" applyBorder="1" applyAlignment="1">
      <alignment horizontal="right" wrapText="1"/>
    </xf>
    <xf numFmtId="0" fontId="1" fillId="25" borderId="0" xfId="0" applyFont="1" applyFill="1"/>
    <xf numFmtId="0" fontId="4" fillId="25" borderId="1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2" xfId="0" applyFont="1" applyFill="1" applyBorder="1"/>
    <xf numFmtId="165" fontId="4" fillId="6" borderId="2" xfId="1" applyNumberFormat="1" applyFont="1" applyFill="1" applyBorder="1" applyAlignment="1">
      <alignment horizontal="right"/>
    </xf>
    <xf numFmtId="0" fontId="1" fillId="26" borderId="0" xfId="0" applyFont="1" applyFill="1" applyAlignment="1">
      <alignment horizontal="center" vertical="center"/>
    </xf>
    <xf numFmtId="16" fontId="4" fillId="26" borderId="1" xfId="2" applyNumberFormat="1" applyFont="1" applyFill="1" applyBorder="1" applyAlignment="1">
      <alignment horizontal="center"/>
    </xf>
    <xf numFmtId="0" fontId="4" fillId="26" borderId="2" xfId="0" applyFont="1" applyFill="1" applyBorder="1" applyAlignment="1">
      <alignment horizontal="center" vertical="center"/>
    </xf>
    <xf numFmtId="0" fontId="4" fillId="26" borderId="2" xfId="0" applyFont="1" applyFill="1" applyBorder="1"/>
    <xf numFmtId="0" fontId="4" fillId="26" borderId="1" xfId="0" applyFont="1" applyFill="1" applyBorder="1"/>
    <xf numFmtId="0" fontId="4" fillId="26" borderId="1" xfId="2" applyFont="1" applyFill="1" applyBorder="1" applyAlignment="1">
      <alignment horizontal="center" wrapText="1"/>
    </xf>
    <xf numFmtId="165" fontId="4" fillId="26" borderId="1" xfId="1" applyNumberFormat="1" applyFont="1" applyFill="1" applyBorder="1" applyAlignment="1">
      <alignment horizontal="right"/>
    </xf>
    <xf numFmtId="164" fontId="4" fillId="26" borderId="1" xfId="2" applyNumberFormat="1" applyFont="1" applyFill="1" applyBorder="1" applyAlignment="1">
      <alignment horizontal="center" vertical="center"/>
    </xf>
    <xf numFmtId="0" fontId="1" fillId="26" borderId="1" xfId="0" applyFont="1" applyFill="1" applyBorder="1" applyAlignment="1">
      <alignment horizontal="center" vertical="center"/>
    </xf>
    <xf numFmtId="0" fontId="1" fillId="26" borderId="1" xfId="0" applyFont="1" applyFill="1" applyBorder="1" applyAlignment="1">
      <alignment horizontal="left" vertical="top"/>
    </xf>
    <xf numFmtId="165" fontId="4" fillId="26" borderId="1" xfId="6" applyNumberFormat="1" applyFont="1" applyFill="1" applyBorder="1" applyAlignment="1">
      <alignment horizontal="right" wrapText="1"/>
    </xf>
    <xf numFmtId="0" fontId="1" fillId="26" borderId="1" xfId="0" applyFont="1" applyFill="1" applyBorder="1"/>
    <xf numFmtId="0" fontId="1" fillId="26" borderId="0" xfId="0" applyFont="1" applyFill="1"/>
    <xf numFmtId="165" fontId="1" fillId="26" borderId="0" xfId="0" applyNumberFormat="1" applyFont="1" applyFill="1"/>
    <xf numFmtId="0" fontId="1" fillId="27" borderId="0" xfId="0" applyFont="1" applyFill="1" applyAlignment="1">
      <alignment horizontal="center" vertical="center"/>
    </xf>
    <xf numFmtId="164" fontId="4" fillId="27" borderId="1" xfId="2" applyNumberFormat="1" applyFont="1" applyFill="1" applyBorder="1" applyAlignment="1">
      <alignment horizontal="center" vertical="center"/>
    </xf>
    <xf numFmtId="16" fontId="4" fillId="27" borderId="1" xfId="2" applyNumberFormat="1" applyFont="1" applyFill="1" applyBorder="1" applyAlignment="1">
      <alignment horizontal="center"/>
    </xf>
    <xf numFmtId="0" fontId="4" fillId="27" borderId="1" xfId="0" applyFont="1" applyFill="1" applyBorder="1" applyAlignment="1">
      <alignment horizontal="center" vertical="center"/>
    </xf>
    <xf numFmtId="0" fontId="4" fillId="27" borderId="1" xfId="0" applyFont="1" applyFill="1" applyBorder="1"/>
    <xf numFmtId="165" fontId="4" fillId="27" borderId="1" xfId="1" applyNumberFormat="1" applyFont="1" applyFill="1" applyBorder="1" applyAlignment="1">
      <alignment horizontal="right"/>
    </xf>
    <xf numFmtId="0" fontId="1" fillId="27" borderId="1" xfId="0" applyFont="1" applyFill="1" applyBorder="1" applyAlignment="1">
      <alignment horizontal="center" vertical="center"/>
    </xf>
    <xf numFmtId="0" fontId="1" fillId="27" borderId="1" xfId="0" applyFont="1" applyFill="1" applyBorder="1" applyAlignment="1">
      <alignment horizontal="left" vertical="top"/>
    </xf>
    <xf numFmtId="165" fontId="4" fillId="27" borderId="1" xfId="6" applyNumberFormat="1" applyFont="1" applyFill="1" applyBorder="1" applyAlignment="1">
      <alignment horizontal="center" vertical="top" wrapText="1"/>
    </xf>
    <xf numFmtId="0" fontId="1" fillId="27" borderId="1" xfId="0" applyFont="1" applyFill="1" applyBorder="1"/>
    <xf numFmtId="165" fontId="4" fillId="27" borderId="1" xfId="6" applyNumberFormat="1" applyFont="1" applyFill="1" applyBorder="1" applyAlignment="1">
      <alignment horizontal="right" wrapText="1"/>
    </xf>
    <xf numFmtId="0" fontId="1" fillId="27" borderId="0" xfId="0" applyFont="1" applyFill="1"/>
    <xf numFmtId="0" fontId="4" fillId="27" borderId="2" xfId="0" applyFont="1" applyFill="1" applyBorder="1" applyAlignment="1">
      <alignment horizontal="center" vertical="center"/>
    </xf>
    <xf numFmtId="0" fontId="4" fillId="27" borderId="2" xfId="0" applyFont="1" applyFill="1" applyBorder="1"/>
    <xf numFmtId="0" fontId="4" fillId="27" borderId="1" xfId="2" applyFont="1" applyFill="1" applyBorder="1" applyAlignment="1">
      <alignment horizontal="center" wrapText="1"/>
    </xf>
    <xf numFmtId="0" fontId="1" fillId="28" borderId="1" xfId="0" applyFont="1" applyFill="1" applyBorder="1" applyAlignment="1">
      <alignment horizontal="center" vertical="center"/>
    </xf>
    <xf numFmtId="164" fontId="4" fillId="28" borderId="1" xfId="2" applyNumberFormat="1" applyFont="1" applyFill="1" applyBorder="1" applyAlignment="1">
      <alignment horizontal="center" vertical="center"/>
    </xf>
    <xf numFmtId="16" fontId="4" fillId="28" borderId="1" xfId="2" applyNumberFormat="1" applyFont="1" applyFill="1" applyBorder="1" applyAlignment="1">
      <alignment horizontal="center"/>
    </xf>
    <xf numFmtId="0" fontId="4" fillId="28" borderId="1" xfId="0" applyFont="1" applyFill="1" applyBorder="1" applyAlignment="1">
      <alignment horizontal="center" vertical="center"/>
    </xf>
    <xf numFmtId="0" fontId="1" fillId="28" borderId="1" xfId="0" applyFont="1" applyFill="1" applyBorder="1"/>
    <xf numFmtId="0" fontId="4" fillId="28" borderId="1" xfId="0" applyFont="1" applyFill="1" applyBorder="1"/>
    <xf numFmtId="165" fontId="4" fillId="28" borderId="1" xfId="1" applyNumberFormat="1" applyFont="1" applyFill="1" applyBorder="1" applyAlignment="1">
      <alignment horizontal="right"/>
    </xf>
    <xf numFmtId="0" fontId="1" fillId="28" borderId="1" xfId="0" applyFont="1" applyFill="1" applyBorder="1" applyAlignment="1">
      <alignment horizontal="left" vertical="top"/>
    </xf>
    <xf numFmtId="165" fontId="4" fillId="28" borderId="1" xfId="6" applyNumberFormat="1" applyFont="1" applyFill="1" applyBorder="1" applyAlignment="1">
      <alignment horizontal="center" vertical="top" wrapText="1"/>
    </xf>
    <xf numFmtId="165" fontId="4" fillId="28" borderId="1" xfId="6" applyNumberFormat="1" applyFont="1" applyFill="1" applyBorder="1" applyAlignment="1">
      <alignment horizontal="right" wrapText="1"/>
    </xf>
    <xf numFmtId="0" fontId="1" fillId="28" borderId="0" xfId="0" applyFont="1" applyFill="1"/>
    <xf numFmtId="0" fontId="1" fillId="28" borderId="0" xfId="0" applyFont="1" applyFill="1" applyAlignment="1">
      <alignment horizontal="center" vertical="center"/>
    </xf>
    <xf numFmtId="0" fontId="1" fillId="29" borderId="1" xfId="0" applyFont="1" applyFill="1" applyBorder="1" applyAlignment="1">
      <alignment horizontal="center" vertical="center"/>
    </xf>
    <xf numFmtId="164" fontId="4" fillId="29" borderId="1" xfId="2" applyNumberFormat="1" applyFont="1" applyFill="1" applyBorder="1" applyAlignment="1">
      <alignment horizontal="center" vertical="center"/>
    </xf>
    <xf numFmtId="16" fontId="4" fillId="29" borderId="1" xfId="2" applyNumberFormat="1" applyFont="1" applyFill="1" applyBorder="1" applyAlignment="1">
      <alignment horizontal="center"/>
    </xf>
    <xf numFmtId="0" fontId="1" fillId="29" borderId="1" xfId="0" applyFont="1" applyFill="1" applyBorder="1" applyAlignment="1">
      <alignment horizontal="center"/>
    </xf>
    <xf numFmtId="0" fontId="4" fillId="29" borderId="1" xfId="0" applyFont="1" applyFill="1" applyBorder="1"/>
    <xf numFmtId="0" fontId="4" fillId="29" borderId="1" xfId="0" applyFont="1" applyFill="1" applyBorder="1" applyAlignment="1">
      <alignment horizontal="center"/>
    </xf>
    <xf numFmtId="165" fontId="4" fillId="29" borderId="1" xfId="6" applyNumberFormat="1" applyFont="1" applyFill="1" applyBorder="1" applyAlignment="1">
      <alignment horizontal="right"/>
    </xf>
    <xf numFmtId="0" fontId="1" fillId="29" borderId="1" xfId="0" applyFont="1" applyFill="1" applyBorder="1" applyAlignment="1">
      <alignment horizontal="left" vertical="top"/>
    </xf>
    <xf numFmtId="165" fontId="4" fillId="29" borderId="1" xfId="6" applyNumberFormat="1" applyFont="1" applyFill="1" applyBorder="1" applyAlignment="1">
      <alignment horizontal="right" wrapText="1"/>
    </xf>
    <xf numFmtId="0" fontId="1" fillId="29" borderId="1" xfId="0" applyFont="1" applyFill="1" applyBorder="1"/>
    <xf numFmtId="0" fontId="1" fillId="29" borderId="0" xfId="0" applyFont="1" applyFill="1"/>
    <xf numFmtId="165" fontId="4" fillId="29" borderId="1" xfId="6" applyNumberFormat="1" applyFont="1" applyFill="1" applyBorder="1" applyAlignment="1">
      <alignment wrapText="1"/>
    </xf>
    <xf numFmtId="164" fontId="4" fillId="30" borderId="1" xfId="2" applyNumberFormat="1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165" fontId="4" fillId="11" borderId="1" xfId="1" applyNumberFormat="1" applyFont="1" applyFill="1" applyBorder="1" applyAlignment="1">
      <alignment horizontal="right"/>
    </xf>
    <xf numFmtId="165" fontId="4" fillId="11" borderId="1" xfId="6" applyNumberFormat="1" applyFont="1" applyFill="1" applyBorder="1" applyAlignment="1">
      <alignment horizontal="center" vertical="top" wrapText="1"/>
    </xf>
    <xf numFmtId="165" fontId="4" fillId="5" borderId="2" xfId="1" applyNumberFormat="1" applyFont="1" applyFill="1" applyBorder="1" applyAlignment="1">
      <alignment horizontal="right"/>
    </xf>
    <xf numFmtId="0" fontId="1" fillId="31" borderId="1" xfId="0" applyFont="1" applyFill="1" applyBorder="1" applyAlignment="1">
      <alignment horizontal="center" vertical="center"/>
    </xf>
    <xf numFmtId="164" fontId="4" fillId="31" borderId="1" xfId="2" applyNumberFormat="1" applyFont="1" applyFill="1" applyBorder="1" applyAlignment="1">
      <alignment horizontal="center" vertical="center"/>
    </xf>
    <xf numFmtId="16" fontId="4" fillId="31" borderId="1" xfId="2" applyNumberFormat="1" applyFont="1" applyFill="1" applyBorder="1" applyAlignment="1">
      <alignment horizontal="center"/>
    </xf>
    <xf numFmtId="0" fontId="4" fillId="31" borderId="2" xfId="0" applyFont="1" applyFill="1" applyBorder="1" applyAlignment="1">
      <alignment horizontal="center" vertical="center"/>
    </xf>
    <xf numFmtId="0" fontId="4" fillId="31" borderId="2" xfId="0" applyFont="1" applyFill="1" applyBorder="1"/>
    <xf numFmtId="0" fontId="4" fillId="31" borderId="1" xfId="0" applyFont="1" applyFill="1" applyBorder="1"/>
    <xf numFmtId="0" fontId="4" fillId="31" borderId="1" xfId="2" applyFont="1" applyFill="1" applyBorder="1" applyAlignment="1">
      <alignment horizontal="center" wrapText="1"/>
    </xf>
    <xf numFmtId="165" fontId="4" fillId="31" borderId="1" xfId="1" applyNumberFormat="1" applyFont="1" applyFill="1" applyBorder="1" applyAlignment="1">
      <alignment horizontal="right"/>
    </xf>
    <xf numFmtId="0" fontId="1" fillId="31" borderId="1" xfId="0" applyFont="1" applyFill="1" applyBorder="1" applyAlignment="1">
      <alignment horizontal="left" vertical="top"/>
    </xf>
    <xf numFmtId="165" fontId="4" fillId="31" borderId="1" xfId="6" applyNumberFormat="1" applyFont="1" applyFill="1" applyBorder="1" applyAlignment="1">
      <alignment horizontal="right" wrapText="1"/>
    </xf>
    <xf numFmtId="0" fontId="1" fillId="31" borderId="1" xfId="0" applyFont="1" applyFill="1" applyBorder="1"/>
    <xf numFmtId="0" fontId="1" fillId="31" borderId="0" xfId="0" applyFont="1" applyFill="1"/>
    <xf numFmtId="165" fontId="1" fillId="31" borderId="0" xfId="0" applyNumberFormat="1" applyFont="1" applyFill="1"/>
    <xf numFmtId="0" fontId="4" fillId="5" borderId="2" xfId="0" applyFont="1" applyFill="1" applyBorder="1"/>
    <xf numFmtId="0" fontId="1" fillId="32" borderId="1" xfId="0" applyFont="1" applyFill="1" applyBorder="1" applyAlignment="1">
      <alignment horizontal="center" vertical="center"/>
    </xf>
    <xf numFmtId="164" fontId="4" fillId="32" borderId="1" xfId="2" applyNumberFormat="1" applyFont="1" applyFill="1" applyBorder="1" applyAlignment="1">
      <alignment horizontal="center" vertical="center"/>
    </xf>
    <xf numFmtId="16" fontId="4" fillId="32" borderId="1" xfId="2" applyNumberFormat="1" applyFont="1" applyFill="1" applyBorder="1" applyAlignment="1">
      <alignment horizontal="center"/>
    </xf>
    <xf numFmtId="0" fontId="4" fillId="32" borderId="2" xfId="0" applyFont="1" applyFill="1" applyBorder="1" applyAlignment="1">
      <alignment horizontal="center" vertical="center"/>
    </xf>
    <xf numFmtId="0" fontId="4" fillId="32" borderId="2" xfId="0" applyFont="1" applyFill="1" applyBorder="1"/>
    <xf numFmtId="165" fontId="4" fillId="32" borderId="2" xfId="1" applyNumberFormat="1" applyFont="1" applyFill="1" applyBorder="1" applyAlignment="1">
      <alignment horizontal="right"/>
    </xf>
    <xf numFmtId="0" fontId="1" fillId="32" borderId="1" xfId="0" applyFont="1" applyFill="1" applyBorder="1" applyAlignment="1">
      <alignment horizontal="left" vertical="top"/>
    </xf>
    <xf numFmtId="165" fontId="4" fillId="32" borderId="1" xfId="6" applyNumberFormat="1" applyFont="1" applyFill="1" applyBorder="1" applyAlignment="1">
      <alignment horizontal="right" wrapText="1"/>
    </xf>
    <xf numFmtId="0" fontId="1" fillId="32" borderId="1" xfId="0" applyFont="1" applyFill="1" applyBorder="1"/>
    <xf numFmtId="0" fontId="1" fillId="32" borderId="0" xfId="0" applyFont="1" applyFill="1"/>
    <xf numFmtId="0" fontId="1" fillId="32" borderId="0" xfId="0" applyFont="1" applyFill="1" applyAlignment="1">
      <alignment horizontal="center" vertical="center"/>
    </xf>
    <xf numFmtId="0" fontId="4" fillId="32" borderId="1" xfId="0" applyFont="1" applyFill="1" applyBorder="1"/>
    <xf numFmtId="165" fontId="4" fillId="32" borderId="1" xfId="1" applyNumberFormat="1" applyFont="1" applyFill="1" applyBorder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/>
    <xf numFmtId="0" fontId="4" fillId="0" borderId="1" xfId="2" applyFont="1" applyBorder="1" applyAlignment="1">
      <alignment horizontal="left" vertical="top" wrapText="1"/>
    </xf>
    <xf numFmtId="165" fontId="4" fillId="0" borderId="1" xfId="1" applyNumberFormat="1" applyFont="1" applyFill="1" applyBorder="1" applyAlignment="1">
      <alignment horizontal="left" vertical="top" wrapText="1"/>
    </xf>
    <xf numFmtId="0" fontId="4" fillId="15" borderId="1" xfId="2" applyFont="1" applyFill="1" applyBorder="1" applyAlignment="1">
      <alignment horizontal="left" vertical="top" wrapText="1"/>
    </xf>
    <xf numFmtId="165" fontId="4" fillId="15" borderId="1" xfId="1" applyNumberFormat="1" applyFont="1" applyFill="1" applyBorder="1" applyAlignment="1">
      <alignment horizontal="left" vertical="top" wrapText="1"/>
    </xf>
    <xf numFmtId="0" fontId="1" fillId="33" borderId="0" xfId="0" applyFont="1" applyFill="1" applyAlignment="1">
      <alignment horizontal="center" vertical="center"/>
    </xf>
    <xf numFmtId="164" fontId="4" fillId="33" borderId="1" xfId="2" applyNumberFormat="1" applyFont="1" applyFill="1" applyBorder="1" applyAlignment="1">
      <alignment horizontal="center" vertical="center"/>
    </xf>
    <xf numFmtId="16" fontId="4" fillId="33" borderId="1" xfId="2" applyNumberFormat="1" applyFont="1" applyFill="1" applyBorder="1" applyAlignment="1">
      <alignment horizontal="center"/>
    </xf>
    <xf numFmtId="0" fontId="4" fillId="33" borderId="2" xfId="0" applyFont="1" applyFill="1" applyBorder="1" applyAlignment="1">
      <alignment horizontal="center" vertical="center"/>
    </xf>
    <xf numFmtId="0" fontId="4" fillId="33" borderId="2" xfId="0" applyFont="1" applyFill="1" applyBorder="1"/>
    <xf numFmtId="0" fontId="4" fillId="33" borderId="1" xfId="0" applyFont="1" applyFill="1" applyBorder="1"/>
    <xf numFmtId="0" fontId="4" fillId="33" borderId="1" xfId="2" applyFont="1" applyFill="1" applyBorder="1" applyAlignment="1">
      <alignment horizontal="center" wrapText="1"/>
    </xf>
    <xf numFmtId="165" fontId="4" fillId="33" borderId="1" xfId="1" applyNumberFormat="1" applyFont="1" applyFill="1" applyBorder="1" applyAlignment="1">
      <alignment horizontal="right"/>
    </xf>
    <xf numFmtId="0" fontId="1" fillId="33" borderId="1" xfId="0" applyFont="1" applyFill="1" applyBorder="1" applyAlignment="1">
      <alignment horizontal="center" vertical="center"/>
    </xf>
    <xf numFmtId="0" fontId="1" fillId="33" borderId="1" xfId="0" applyFont="1" applyFill="1" applyBorder="1" applyAlignment="1">
      <alignment horizontal="left" vertical="top"/>
    </xf>
    <xf numFmtId="165" fontId="4" fillId="33" borderId="1" xfId="6" applyNumberFormat="1" applyFont="1" applyFill="1" applyBorder="1" applyAlignment="1">
      <alignment horizontal="right" wrapText="1"/>
    </xf>
    <xf numFmtId="0" fontId="1" fillId="33" borderId="1" xfId="0" applyFont="1" applyFill="1" applyBorder="1"/>
    <xf numFmtId="0" fontId="1" fillId="33" borderId="0" xfId="0" applyFont="1" applyFill="1"/>
    <xf numFmtId="0" fontId="4" fillId="33" borderId="1" xfId="0" applyFont="1" applyFill="1" applyBorder="1" applyAlignment="1">
      <alignment horizontal="center" vertical="center"/>
    </xf>
    <xf numFmtId="165" fontId="4" fillId="33" borderId="1" xfId="6" applyNumberFormat="1" applyFont="1" applyFill="1" applyBorder="1" applyAlignment="1">
      <alignment horizontal="center" vertical="top" wrapText="1"/>
    </xf>
    <xf numFmtId="0" fontId="4" fillId="33" borderId="1" xfId="0" applyFont="1" applyFill="1" applyBorder="1" applyAlignment="1">
      <alignment horizontal="left" vertical="top"/>
    </xf>
    <xf numFmtId="165" fontId="4" fillId="33" borderId="1" xfId="1" applyNumberFormat="1" applyFont="1" applyFill="1" applyBorder="1" applyAlignment="1">
      <alignment horizontal="right" wrapText="1"/>
    </xf>
    <xf numFmtId="0" fontId="4" fillId="33" borderId="1" xfId="0" applyFont="1" applyFill="1" applyBorder="1" applyAlignment="1">
      <alignment horizontal="center"/>
    </xf>
    <xf numFmtId="165" fontId="4" fillId="22" borderId="1" xfId="6" applyNumberFormat="1" applyFont="1" applyFill="1" applyBorder="1" applyAlignment="1">
      <alignment horizontal="center" vertical="top" wrapText="1"/>
    </xf>
    <xf numFmtId="0" fontId="4" fillId="22" borderId="2" xfId="0" applyFont="1" applyFill="1" applyBorder="1"/>
    <xf numFmtId="165" fontId="4" fillId="22" borderId="2" xfId="1" applyNumberFormat="1" applyFont="1" applyFill="1" applyBorder="1" applyAlignment="1">
      <alignment horizontal="right"/>
    </xf>
    <xf numFmtId="0" fontId="1" fillId="22" borderId="0" xfId="0" applyFont="1" applyFill="1" applyAlignment="1">
      <alignment horizontal="center" vertical="center"/>
    </xf>
    <xf numFmtId="0" fontId="1" fillId="34" borderId="1" xfId="0" applyFont="1" applyFill="1" applyBorder="1" applyAlignment="1">
      <alignment horizontal="center" vertical="center"/>
    </xf>
    <xf numFmtId="164" fontId="4" fillId="34" borderId="1" xfId="2" applyNumberFormat="1" applyFont="1" applyFill="1" applyBorder="1" applyAlignment="1">
      <alignment horizontal="center" vertical="center"/>
    </xf>
    <xf numFmtId="16" fontId="4" fillId="34" borderId="1" xfId="2" applyNumberFormat="1" applyFont="1" applyFill="1" applyBorder="1" applyAlignment="1">
      <alignment horizontal="center"/>
    </xf>
    <xf numFmtId="0" fontId="4" fillId="34" borderId="1" xfId="0" applyFont="1" applyFill="1" applyBorder="1" applyAlignment="1">
      <alignment horizontal="center" vertical="center"/>
    </xf>
    <xf numFmtId="0" fontId="4" fillId="34" borderId="1" xfId="0" applyFont="1" applyFill="1" applyBorder="1"/>
    <xf numFmtId="165" fontId="4" fillId="34" borderId="1" xfId="1" applyNumberFormat="1" applyFont="1" applyFill="1" applyBorder="1" applyAlignment="1">
      <alignment horizontal="right"/>
    </xf>
    <xf numFmtId="0" fontId="1" fillId="34" borderId="1" xfId="0" applyFont="1" applyFill="1" applyBorder="1" applyAlignment="1">
      <alignment horizontal="left" vertical="top"/>
    </xf>
    <xf numFmtId="165" fontId="4" fillId="34" borderId="1" xfId="6" applyNumberFormat="1" applyFont="1" applyFill="1" applyBorder="1" applyAlignment="1">
      <alignment horizontal="right" wrapText="1"/>
    </xf>
    <xf numFmtId="0" fontId="1" fillId="34" borderId="1" xfId="0" applyFont="1" applyFill="1" applyBorder="1"/>
    <xf numFmtId="0" fontId="1" fillId="34" borderId="0" xfId="0" applyFont="1" applyFill="1"/>
    <xf numFmtId="0" fontId="4" fillId="34" borderId="1" xfId="0" applyFont="1" applyFill="1" applyBorder="1" applyAlignment="1">
      <alignment horizontal="left" vertical="top"/>
    </xf>
    <xf numFmtId="0" fontId="1" fillId="34" borderId="0" xfId="0" applyFont="1" applyFill="1" applyAlignment="1">
      <alignment horizontal="center" vertical="center"/>
    </xf>
    <xf numFmtId="0" fontId="4" fillId="34" borderId="2" xfId="0" applyFont="1" applyFill="1" applyBorder="1"/>
    <xf numFmtId="165" fontId="1" fillId="34" borderId="0" xfId="0" applyNumberFormat="1" applyFont="1" applyFill="1"/>
    <xf numFmtId="0" fontId="1" fillId="35" borderId="1" xfId="0" applyFont="1" applyFill="1" applyBorder="1" applyAlignment="1">
      <alignment horizontal="center" vertical="center"/>
    </xf>
    <xf numFmtId="164" fontId="4" fillId="35" borderId="1" xfId="2" applyNumberFormat="1" applyFont="1" applyFill="1" applyBorder="1" applyAlignment="1">
      <alignment horizontal="center" vertical="center"/>
    </xf>
    <xf numFmtId="16" fontId="4" fillId="35" borderId="1" xfId="2" applyNumberFormat="1" applyFont="1" applyFill="1" applyBorder="1" applyAlignment="1">
      <alignment horizontal="center"/>
    </xf>
    <xf numFmtId="0" fontId="1" fillId="35" borderId="1" xfId="0" applyFont="1" applyFill="1" applyBorder="1" applyAlignment="1">
      <alignment horizontal="center"/>
    </xf>
    <xf numFmtId="0" fontId="4" fillId="35" borderId="1" xfId="0" applyFont="1" applyFill="1" applyBorder="1"/>
    <xf numFmtId="0" fontId="4" fillId="35" borderId="1" xfId="0" applyFont="1" applyFill="1" applyBorder="1" applyAlignment="1">
      <alignment horizontal="center"/>
    </xf>
    <xf numFmtId="165" fontId="4" fillId="35" borderId="1" xfId="6" applyNumberFormat="1" applyFont="1" applyFill="1" applyBorder="1" applyAlignment="1">
      <alignment horizontal="right"/>
    </xf>
    <xf numFmtId="0" fontId="1" fillId="35" borderId="1" xfId="0" applyFont="1" applyFill="1" applyBorder="1" applyAlignment="1">
      <alignment horizontal="left" vertical="top"/>
    </xf>
    <xf numFmtId="165" fontId="4" fillId="35" borderId="1" xfId="6" applyNumberFormat="1" applyFont="1" applyFill="1" applyBorder="1" applyAlignment="1">
      <alignment horizontal="right" wrapText="1"/>
    </xf>
    <xf numFmtId="0" fontId="1" fillId="35" borderId="1" xfId="0" applyFont="1" applyFill="1" applyBorder="1"/>
    <xf numFmtId="0" fontId="1" fillId="35" borderId="0" xfId="0" applyFont="1" applyFill="1"/>
    <xf numFmtId="0" fontId="1" fillId="2" borderId="1" xfId="0" applyFont="1" applyFill="1" applyBorder="1" applyAlignment="1">
      <alignment horizontal="center"/>
    </xf>
    <xf numFmtId="165" fontId="1" fillId="2" borderId="0" xfId="0" applyNumberFormat="1" applyFont="1" applyFill="1"/>
    <xf numFmtId="165" fontId="4" fillId="2" borderId="1" xfId="6" applyNumberFormat="1" applyFont="1" applyFill="1" applyBorder="1" applyAlignment="1">
      <alignment wrapText="1"/>
    </xf>
    <xf numFmtId="0" fontId="1" fillId="36" borderId="0" xfId="0" applyFont="1" applyFill="1" applyAlignment="1">
      <alignment horizontal="center" vertical="center"/>
    </xf>
    <xf numFmtId="164" fontId="4" fillId="36" borderId="1" xfId="2" applyNumberFormat="1" applyFont="1" applyFill="1" applyBorder="1" applyAlignment="1">
      <alignment horizontal="center" vertical="center"/>
    </xf>
    <xf numFmtId="16" fontId="4" fillId="36" borderId="1" xfId="2" applyNumberFormat="1" applyFont="1" applyFill="1" applyBorder="1" applyAlignment="1">
      <alignment horizontal="center"/>
    </xf>
    <xf numFmtId="0" fontId="1" fillId="36" borderId="1" xfId="0" applyFont="1" applyFill="1" applyBorder="1" applyAlignment="1">
      <alignment horizontal="left" vertical="top"/>
    </xf>
    <xf numFmtId="0" fontId="4" fillId="36" borderId="1" xfId="0" applyFont="1" applyFill="1" applyBorder="1" applyAlignment="1">
      <alignment horizontal="left" vertical="top"/>
    </xf>
    <xf numFmtId="165" fontId="4" fillId="36" borderId="1" xfId="1" applyNumberFormat="1" applyFont="1" applyFill="1" applyBorder="1" applyAlignment="1">
      <alignment horizontal="left" vertical="top" wrapText="1"/>
    </xf>
    <xf numFmtId="0" fontId="1" fillId="36" borderId="1" xfId="0" applyFont="1" applyFill="1" applyBorder="1" applyAlignment="1">
      <alignment horizontal="center" vertical="center"/>
    </xf>
    <xf numFmtId="165" fontId="4" fillId="36" borderId="1" xfId="6" applyNumberFormat="1" applyFont="1" applyFill="1" applyBorder="1" applyAlignment="1">
      <alignment horizontal="center" vertical="top" wrapText="1"/>
    </xf>
    <xf numFmtId="0" fontId="1" fillId="36" borderId="1" xfId="0" applyFont="1" applyFill="1" applyBorder="1"/>
    <xf numFmtId="165" fontId="4" fillId="36" borderId="1" xfId="6" applyNumberFormat="1" applyFont="1" applyFill="1" applyBorder="1" applyAlignment="1">
      <alignment horizontal="right" wrapText="1"/>
    </xf>
    <xf numFmtId="0" fontId="1" fillId="36" borderId="0" xfId="0" applyFont="1" applyFill="1"/>
    <xf numFmtId="0" fontId="1" fillId="31" borderId="0" xfId="0" applyFont="1" applyFill="1" applyAlignment="1">
      <alignment horizontal="center" vertical="center"/>
    </xf>
    <xf numFmtId="165" fontId="4" fillId="31" borderId="1" xfId="6" applyNumberFormat="1" applyFont="1" applyFill="1" applyBorder="1" applyAlignment="1">
      <alignment horizontal="center" vertical="top" wrapText="1"/>
    </xf>
    <xf numFmtId="0" fontId="4" fillId="31" borderId="1" xfId="0" applyFont="1" applyFill="1" applyBorder="1" applyAlignment="1">
      <alignment horizontal="center" vertical="center"/>
    </xf>
    <xf numFmtId="0" fontId="4" fillId="31" borderId="1" xfId="0" applyFont="1" applyFill="1" applyBorder="1" applyAlignment="1">
      <alignment horizontal="left" vertical="top"/>
    </xf>
    <xf numFmtId="0" fontId="4" fillId="31" borderId="1" xfId="2" applyFont="1" applyFill="1" applyBorder="1" applyAlignment="1">
      <alignment horizontal="left" vertical="top" wrapText="1"/>
    </xf>
    <xf numFmtId="165" fontId="4" fillId="31" borderId="1" xfId="1" applyNumberFormat="1" applyFont="1" applyFill="1" applyBorder="1" applyAlignment="1">
      <alignment horizontal="left" vertical="top" wrapText="1"/>
    </xf>
    <xf numFmtId="0" fontId="4" fillId="21" borderId="1" xfId="0" applyFont="1" applyFill="1" applyBorder="1" applyAlignment="1">
      <alignment horizontal="center" vertical="center"/>
    </xf>
    <xf numFmtId="165" fontId="4" fillId="21" borderId="1" xfId="6" applyNumberFormat="1" applyFont="1" applyFill="1" applyBorder="1" applyAlignment="1">
      <alignment horizontal="center" vertical="top" wrapText="1"/>
    </xf>
    <xf numFmtId="0" fontId="1" fillId="21" borderId="0" xfId="0" applyFont="1" applyFill="1" applyAlignment="1">
      <alignment horizontal="center" vertical="center"/>
    </xf>
    <xf numFmtId="0" fontId="4" fillId="15" borderId="2" xfId="0" applyFont="1" applyFill="1" applyBorder="1"/>
    <xf numFmtId="165" fontId="4" fillId="15" borderId="2" xfId="1" applyNumberFormat="1" applyFont="1" applyFill="1" applyBorder="1" applyAlignment="1">
      <alignment horizontal="right"/>
    </xf>
    <xf numFmtId="0" fontId="4" fillId="2" borderId="2" xfId="0" applyFont="1" applyFill="1" applyBorder="1"/>
    <xf numFmtId="165" fontId="4" fillId="2" borderId="2" xfId="1" applyNumberFormat="1" applyFont="1" applyFill="1" applyBorder="1" applyAlignment="1">
      <alignment horizontal="right"/>
    </xf>
    <xf numFmtId="0" fontId="4" fillId="29" borderId="1" xfId="0" applyFont="1" applyFill="1" applyBorder="1" applyAlignment="1">
      <alignment horizontal="center" vertical="center"/>
    </xf>
    <xf numFmtId="165" fontId="4" fillId="29" borderId="1" xfId="1" applyNumberFormat="1" applyFont="1" applyFill="1" applyBorder="1" applyAlignment="1">
      <alignment horizontal="right"/>
    </xf>
    <xf numFmtId="165" fontId="1" fillId="29" borderId="0" xfId="0" applyNumberFormat="1" applyFont="1" applyFill="1"/>
    <xf numFmtId="165" fontId="1" fillId="5" borderId="0" xfId="0" applyNumberFormat="1" applyFont="1" applyFill="1"/>
    <xf numFmtId="164" fontId="4" fillId="5" borderId="1" xfId="2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top"/>
    </xf>
    <xf numFmtId="0" fontId="4" fillId="5" borderId="1" xfId="2" applyFont="1" applyFill="1" applyBorder="1" applyAlignment="1">
      <alignment horizontal="left" vertical="top" wrapText="1"/>
    </xf>
    <xf numFmtId="165" fontId="4" fillId="5" borderId="1" xfId="1" applyNumberFormat="1" applyFont="1" applyFill="1" applyBorder="1" applyAlignment="1">
      <alignment horizontal="left" vertical="top" wrapText="1"/>
    </xf>
    <xf numFmtId="165" fontId="4" fillId="4" borderId="1" xfId="1" applyNumberFormat="1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0" fontId="1" fillId="9" borderId="1" xfId="0" applyFont="1" applyFill="1" applyBorder="1" applyAlignment="1">
      <alignment horizontal="left" vertical="top"/>
    </xf>
    <xf numFmtId="165" fontId="4" fillId="9" borderId="1" xfId="6" applyNumberFormat="1" applyFont="1" applyFill="1" applyBorder="1" applyAlignment="1">
      <alignment horizontal="center" vertical="top" wrapText="1"/>
    </xf>
    <xf numFmtId="165" fontId="4" fillId="9" borderId="1" xfId="6" applyNumberFormat="1" applyFont="1" applyFill="1" applyBorder="1" applyAlignment="1">
      <alignment horizontal="right" wrapText="1"/>
    </xf>
    <xf numFmtId="0" fontId="4" fillId="14" borderId="2" xfId="0" applyFont="1" applyFill="1" applyBorder="1"/>
    <xf numFmtId="165" fontId="4" fillId="14" borderId="2" xfId="1" applyNumberFormat="1" applyFont="1" applyFill="1" applyBorder="1" applyAlignment="1">
      <alignment horizontal="right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/>
    <xf numFmtId="165" fontId="4" fillId="3" borderId="2" xfId="1" applyNumberFormat="1" applyFont="1" applyFill="1" applyBorder="1" applyAlignment="1">
      <alignment horizontal="right"/>
    </xf>
    <xf numFmtId="164" fontId="4" fillId="3" borderId="1" xfId="2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37" borderId="0" xfId="0" applyFont="1" applyFill="1" applyAlignment="1">
      <alignment horizontal="center" vertical="center"/>
    </xf>
    <xf numFmtId="164" fontId="4" fillId="37" borderId="1" xfId="2" applyNumberFormat="1" applyFont="1" applyFill="1" applyBorder="1" applyAlignment="1">
      <alignment horizontal="center" vertical="center"/>
    </xf>
    <xf numFmtId="16" fontId="4" fillId="37" borderId="1" xfId="2" applyNumberFormat="1" applyFont="1" applyFill="1" applyBorder="1" applyAlignment="1">
      <alignment horizontal="center"/>
    </xf>
    <xf numFmtId="0" fontId="4" fillId="37" borderId="1" xfId="0" applyFont="1" applyFill="1" applyBorder="1" applyAlignment="1">
      <alignment horizontal="center" vertical="center"/>
    </xf>
    <xf numFmtId="0" fontId="4" fillId="37" borderId="1" xfId="0" applyFont="1" applyFill="1" applyBorder="1"/>
    <xf numFmtId="165" fontId="4" fillId="37" borderId="1" xfId="1" applyNumberFormat="1" applyFont="1" applyFill="1" applyBorder="1" applyAlignment="1">
      <alignment horizontal="right"/>
    </xf>
    <xf numFmtId="0" fontId="1" fillId="37" borderId="1" xfId="0" applyFont="1" applyFill="1" applyBorder="1" applyAlignment="1">
      <alignment horizontal="center" vertical="center"/>
    </xf>
    <xf numFmtId="0" fontId="1" fillId="37" borderId="1" xfId="0" applyFont="1" applyFill="1" applyBorder="1" applyAlignment="1">
      <alignment horizontal="left" vertical="top"/>
    </xf>
    <xf numFmtId="165" fontId="4" fillId="37" borderId="1" xfId="6" applyNumberFormat="1" applyFont="1" applyFill="1" applyBorder="1" applyAlignment="1">
      <alignment horizontal="right" wrapText="1"/>
    </xf>
    <xf numFmtId="0" fontId="1" fillId="37" borderId="1" xfId="0" applyFont="1" applyFill="1" applyBorder="1"/>
    <xf numFmtId="0" fontId="1" fillId="37" borderId="0" xfId="0" applyFont="1" applyFill="1"/>
    <xf numFmtId="165" fontId="1" fillId="37" borderId="0" xfId="0" applyNumberFormat="1" applyFont="1" applyFill="1"/>
    <xf numFmtId="0" fontId="4" fillId="5" borderId="1" xfId="0" applyFont="1" applyFill="1" applyBorder="1" applyAlignment="1">
      <alignment horizontal="center" vertical="top"/>
    </xf>
    <xf numFmtId="0" fontId="4" fillId="5" borderId="1" xfId="0" applyFont="1" applyFill="1" applyBorder="1" applyAlignment="1">
      <alignment vertical="top"/>
    </xf>
    <xf numFmtId="165" fontId="4" fillId="0" borderId="2" xfId="1" applyNumberFormat="1" applyFont="1" applyFill="1" applyBorder="1" applyAlignment="1">
      <alignment horizontal="right"/>
    </xf>
    <xf numFmtId="0" fontId="4" fillId="11" borderId="2" xfId="0" applyFont="1" applyFill="1" applyBorder="1" applyAlignment="1">
      <alignment horizontal="center" vertical="center"/>
    </xf>
    <xf numFmtId="0" fontId="4" fillId="11" borderId="2" xfId="0" applyFont="1" applyFill="1" applyBorder="1"/>
    <xf numFmtId="165" fontId="4" fillId="11" borderId="2" xfId="1" applyNumberFormat="1" applyFont="1" applyFill="1" applyBorder="1" applyAlignment="1">
      <alignment horizontal="right"/>
    </xf>
    <xf numFmtId="16" fontId="4" fillId="12" borderId="1" xfId="2" applyNumberFormat="1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 vertical="center"/>
    </xf>
    <xf numFmtId="0" fontId="4" fillId="12" borderId="1" xfId="0" applyFont="1" applyFill="1" applyBorder="1"/>
    <xf numFmtId="165" fontId="4" fillId="12" borderId="1" xfId="1" applyNumberFormat="1" applyFont="1" applyFill="1" applyBorder="1" applyAlignment="1">
      <alignment horizontal="right"/>
    </xf>
    <xf numFmtId="165" fontId="4" fillId="12" borderId="1" xfId="6" applyNumberFormat="1" applyFont="1" applyFill="1" applyBorder="1" applyAlignment="1">
      <alignment horizontal="right" wrapText="1"/>
    </xf>
    <xf numFmtId="0" fontId="4" fillId="12" borderId="2" xfId="0" applyFont="1" applyFill="1" applyBorder="1"/>
    <xf numFmtId="165" fontId="4" fillId="12" borderId="2" xfId="1" applyNumberFormat="1" applyFont="1" applyFill="1" applyBorder="1" applyAlignment="1">
      <alignment horizontal="right"/>
    </xf>
    <xf numFmtId="165" fontId="1" fillId="12" borderId="0" xfId="0" applyNumberFormat="1" applyFont="1" applyFill="1"/>
    <xf numFmtId="0" fontId="1" fillId="0" borderId="1" xfId="0" applyFont="1" applyFill="1" applyBorder="1" applyAlignment="1">
      <alignment horizontal="center" vertical="center"/>
    </xf>
    <xf numFmtId="164" fontId="4" fillId="0" borderId="1" xfId="2" applyNumberFormat="1" applyFont="1" applyFill="1" applyBorder="1" applyAlignment="1">
      <alignment horizontal="center" vertical="center"/>
    </xf>
    <xf numFmtId="16" fontId="4" fillId="0" borderId="1" xfId="2" applyNumberFormat="1" applyFont="1" applyFill="1" applyBorder="1" applyAlignment="1">
      <alignment horizontal="center"/>
    </xf>
    <xf numFmtId="0" fontId="4" fillId="0" borderId="1" xfId="0" applyFont="1" applyFill="1" applyBorder="1"/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/>
    <xf numFmtId="0" fontId="1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8" fillId="17" borderId="5" xfId="0" applyFont="1" applyFill="1" applyBorder="1" applyAlignment="1">
      <alignment horizontal="center" vertical="center" wrapText="1"/>
    </xf>
    <xf numFmtId="0" fontId="8" fillId="17" borderId="6" xfId="0" applyFont="1" applyFill="1" applyBorder="1" applyAlignment="1">
      <alignment horizontal="center" vertical="center" wrapText="1"/>
    </xf>
    <xf numFmtId="0" fontId="8" fillId="17" borderId="7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17" borderId="8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" fillId="0" borderId="2" xfId="0" applyFont="1" applyFill="1" applyBorder="1"/>
    <xf numFmtId="0" fontId="4" fillId="0" borderId="1" xfId="0" applyFont="1" applyFill="1" applyBorder="1" applyAlignment="1">
      <alignment horizontal="center" vertical="center"/>
    </xf>
  </cellXfs>
  <cellStyles count="7">
    <cellStyle name="Comma" xfId="1" builtinId="3"/>
    <cellStyle name="Comma 2" xfId="6"/>
    <cellStyle name="Comma 3" xfId="5"/>
    <cellStyle name="Currency 2" xfId="3"/>
    <cellStyle name="Normal" xfId="0" builtinId="0"/>
    <cellStyle name="Normal 2" xfId="4"/>
    <cellStyle name="Normal 4" xfId="2"/>
  </cellStyles>
  <dxfs count="0"/>
  <tableStyles count="0" defaultTableStyle="TableStyleMedium2" defaultPivotStyle="PivotStyleMedium9"/>
  <colors>
    <mruColors>
      <color rgb="FF119F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opLeftCell="N22" workbookViewId="0">
      <selection activeCell="O42" sqref="O42"/>
    </sheetView>
  </sheetViews>
  <sheetFormatPr defaultRowHeight="15" x14ac:dyDescent="0.25"/>
  <cols>
    <col min="1" max="1" width="5.28515625" customWidth="1"/>
    <col min="2" max="2" width="12.7109375" customWidth="1"/>
    <col min="3" max="8" width="25" customWidth="1"/>
    <col min="9" max="9" width="13.85546875" customWidth="1"/>
    <col min="10" max="10" width="21.42578125" customWidth="1"/>
    <col min="11" max="13" width="68.28515625" customWidth="1"/>
    <col min="14" max="14" width="40.140625" customWidth="1"/>
    <col min="15" max="15" width="17.5703125" customWidth="1"/>
    <col min="16" max="16" width="20.7109375" customWidth="1"/>
    <col min="17" max="17" width="21.5703125" customWidth="1"/>
    <col min="18" max="18" width="30.7109375" customWidth="1"/>
    <col min="19" max="19" width="11.7109375" customWidth="1"/>
  </cols>
  <sheetData>
    <row r="1" spans="1:18" ht="15" customHeight="1" x14ac:dyDescent="0.25">
      <c r="A1" s="634" t="s">
        <v>11</v>
      </c>
      <c r="B1" s="634"/>
      <c r="C1" s="634"/>
      <c r="D1" s="634"/>
      <c r="E1" s="634"/>
      <c r="F1" s="634"/>
      <c r="G1" s="634"/>
      <c r="H1" s="634"/>
      <c r="I1" s="634"/>
      <c r="J1" s="634"/>
      <c r="K1" s="634"/>
      <c r="L1" s="634"/>
      <c r="M1" s="634"/>
      <c r="N1" s="634"/>
      <c r="O1" s="634"/>
      <c r="P1" s="634"/>
      <c r="Q1" s="634"/>
    </row>
    <row r="2" spans="1:18" ht="15" customHeight="1" x14ac:dyDescent="0.25">
      <c r="A2" s="635"/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  <c r="N2" s="635"/>
      <c r="O2" s="635"/>
      <c r="P2" s="635"/>
      <c r="Q2" s="635"/>
    </row>
    <row r="3" spans="1:18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31" t="s">
        <v>4</v>
      </c>
      <c r="K3" s="631" t="s">
        <v>5</v>
      </c>
      <c r="L3" s="8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18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31"/>
      <c r="K4" s="631"/>
      <c r="L4" s="8"/>
      <c r="M4" s="631"/>
      <c r="N4" s="631"/>
      <c r="O4" s="631"/>
      <c r="P4" s="631"/>
      <c r="Q4" s="633"/>
    </row>
    <row r="5" spans="1:18" s="1" customFormat="1" x14ac:dyDescent="0.25">
      <c r="A5" s="9">
        <v>1</v>
      </c>
      <c r="B5" s="10">
        <v>45296</v>
      </c>
      <c r="C5" s="9" t="s">
        <v>19</v>
      </c>
      <c r="D5" s="9" t="s">
        <v>20</v>
      </c>
      <c r="E5" s="9" t="s">
        <v>21</v>
      </c>
      <c r="F5" s="9" t="s">
        <v>22</v>
      </c>
      <c r="G5" s="9" t="s">
        <v>23</v>
      </c>
      <c r="H5" s="9" t="s">
        <v>24</v>
      </c>
      <c r="I5" s="3">
        <v>567000</v>
      </c>
      <c r="J5" s="10">
        <v>45303</v>
      </c>
      <c r="K5" s="9" t="s">
        <v>28</v>
      </c>
      <c r="L5" s="9"/>
      <c r="M5" s="11" t="s">
        <v>29</v>
      </c>
      <c r="N5" s="11" t="s">
        <v>30</v>
      </c>
      <c r="O5" s="2">
        <v>567000</v>
      </c>
      <c r="P5" s="9" t="s">
        <v>8</v>
      </c>
      <c r="Q5" s="2">
        <f t="shared" ref="Q5:Q11" si="0">I5-O5</f>
        <v>0</v>
      </c>
    </row>
    <row r="6" spans="1:18" s="1" customFormat="1" x14ac:dyDescent="0.25">
      <c r="A6" s="9">
        <v>2</v>
      </c>
      <c r="B6" s="10">
        <v>45296</v>
      </c>
      <c r="C6" s="9" t="s">
        <v>25</v>
      </c>
      <c r="D6" s="9" t="s">
        <v>26</v>
      </c>
      <c r="E6" s="9" t="s">
        <v>27</v>
      </c>
      <c r="F6" s="9" t="s">
        <v>22</v>
      </c>
      <c r="G6" s="9"/>
      <c r="H6" s="9" t="s">
        <v>12</v>
      </c>
      <c r="I6" s="3">
        <v>388000</v>
      </c>
      <c r="J6" s="10">
        <v>45303</v>
      </c>
      <c r="K6" s="9" t="s">
        <v>28</v>
      </c>
      <c r="L6" s="9"/>
      <c r="M6" s="11" t="s">
        <v>29</v>
      </c>
      <c r="N6" s="11" t="s">
        <v>30</v>
      </c>
      <c r="O6" s="2">
        <v>388000</v>
      </c>
      <c r="P6" s="9" t="s">
        <v>8</v>
      </c>
      <c r="Q6" s="2">
        <f t="shared" si="0"/>
        <v>0</v>
      </c>
    </row>
    <row r="7" spans="1:18" s="1" customFormat="1" x14ac:dyDescent="0.25">
      <c r="A7" s="9">
        <v>3</v>
      </c>
      <c r="B7" s="10">
        <v>45303</v>
      </c>
      <c r="C7" s="9" t="s">
        <v>31</v>
      </c>
      <c r="D7" s="9" t="s">
        <v>32</v>
      </c>
      <c r="E7" s="9" t="s">
        <v>33</v>
      </c>
      <c r="F7" s="9" t="s">
        <v>22</v>
      </c>
      <c r="G7" s="9"/>
      <c r="H7" s="9" t="s">
        <v>12</v>
      </c>
      <c r="I7" s="3">
        <v>1389400</v>
      </c>
      <c r="J7" s="10" t="s">
        <v>90</v>
      </c>
      <c r="K7" s="9" t="s">
        <v>89</v>
      </c>
      <c r="L7" s="9" t="s">
        <v>13</v>
      </c>
      <c r="M7" s="9" t="s">
        <v>43</v>
      </c>
      <c r="N7" s="11" t="s">
        <v>92</v>
      </c>
      <c r="O7" s="2">
        <f>1104000+285400</f>
        <v>1389400</v>
      </c>
      <c r="P7" s="9" t="s">
        <v>63</v>
      </c>
      <c r="Q7" s="16">
        <f t="shared" si="0"/>
        <v>0</v>
      </c>
      <c r="R7" s="1">
        <v>285400</v>
      </c>
    </row>
    <row r="8" spans="1:18" s="1" customFormat="1" x14ac:dyDescent="0.25">
      <c r="A8" s="9">
        <v>4</v>
      </c>
      <c r="B8" s="10">
        <v>45304</v>
      </c>
      <c r="C8" s="9" t="s">
        <v>34</v>
      </c>
      <c r="D8" s="9" t="s">
        <v>13</v>
      </c>
      <c r="E8" s="9" t="s">
        <v>35</v>
      </c>
      <c r="F8" s="9" t="s">
        <v>36</v>
      </c>
      <c r="G8" s="9"/>
      <c r="H8" s="9" t="s">
        <v>36</v>
      </c>
      <c r="I8" s="3">
        <v>102508</v>
      </c>
      <c r="J8" s="10">
        <v>45304</v>
      </c>
      <c r="K8" s="9" t="s">
        <v>46</v>
      </c>
      <c r="L8" s="9" t="s">
        <v>45</v>
      </c>
      <c r="M8" s="9" t="s">
        <v>47</v>
      </c>
      <c r="N8" s="11" t="s">
        <v>36</v>
      </c>
      <c r="O8" s="2">
        <v>102508</v>
      </c>
      <c r="P8" s="9" t="s">
        <v>8</v>
      </c>
      <c r="Q8" s="2">
        <f t="shared" si="0"/>
        <v>0</v>
      </c>
    </row>
    <row r="9" spans="1:18" s="1" customFormat="1" x14ac:dyDescent="0.25">
      <c r="A9" s="9">
        <v>5</v>
      </c>
      <c r="B9" s="10">
        <v>45304</v>
      </c>
      <c r="C9" s="9" t="s">
        <v>37</v>
      </c>
      <c r="D9" s="9" t="s">
        <v>13</v>
      </c>
      <c r="E9" s="9" t="s">
        <v>38</v>
      </c>
      <c r="F9" s="9" t="s">
        <v>39</v>
      </c>
      <c r="G9" s="9"/>
      <c r="H9" s="9" t="s">
        <v>36</v>
      </c>
      <c r="I9" s="3">
        <v>1104000</v>
      </c>
      <c r="J9" s="10">
        <v>45304</v>
      </c>
      <c r="K9" s="9" t="s">
        <v>42</v>
      </c>
      <c r="L9" s="9" t="s">
        <v>13</v>
      </c>
      <c r="M9" s="9" t="s">
        <v>43</v>
      </c>
      <c r="N9" s="11" t="s">
        <v>48</v>
      </c>
      <c r="O9" s="2">
        <v>1104000</v>
      </c>
      <c r="P9" s="9" t="s">
        <v>44</v>
      </c>
      <c r="Q9" s="2">
        <f t="shared" si="0"/>
        <v>0</v>
      </c>
    </row>
    <row r="10" spans="1:18" s="1" customFormat="1" x14ac:dyDescent="0.25">
      <c r="A10" s="9">
        <v>6</v>
      </c>
      <c r="B10" s="10">
        <v>45307</v>
      </c>
      <c r="C10" s="9" t="s">
        <v>40</v>
      </c>
      <c r="D10" s="9" t="s">
        <v>14</v>
      </c>
      <c r="E10" s="9" t="s">
        <v>41</v>
      </c>
      <c r="F10" s="9" t="s">
        <v>22</v>
      </c>
      <c r="G10" s="9"/>
      <c r="H10" s="9" t="s">
        <v>12</v>
      </c>
      <c r="I10" s="3">
        <v>958840</v>
      </c>
      <c r="J10" s="10">
        <v>45307</v>
      </c>
      <c r="K10" s="9" t="s">
        <v>49</v>
      </c>
      <c r="L10" s="9" t="s">
        <v>13</v>
      </c>
      <c r="M10" s="9" t="s">
        <v>50</v>
      </c>
      <c r="N10" s="11" t="s">
        <v>51</v>
      </c>
      <c r="O10" s="2">
        <v>958840</v>
      </c>
      <c r="P10" s="9" t="s">
        <v>10</v>
      </c>
      <c r="Q10" s="2">
        <f t="shared" si="0"/>
        <v>0</v>
      </c>
    </row>
    <row r="11" spans="1:18" s="1" customFormat="1" x14ac:dyDescent="0.25">
      <c r="A11" s="9">
        <v>7</v>
      </c>
      <c r="B11" s="10">
        <v>45308</v>
      </c>
      <c r="C11" s="9" t="s">
        <v>52</v>
      </c>
      <c r="D11" s="9" t="s">
        <v>53</v>
      </c>
      <c r="E11" s="9" t="s">
        <v>54</v>
      </c>
      <c r="F11" s="9" t="s">
        <v>22</v>
      </c>
      <c r="G11" s="9"/>
      <c r="H11" s="9" t="s">
        <v>55</v>
      </c>
      <c r="I11" s="3">
        <v>68800</v>
      </c>
      <c r="J11" s="10">
        <v>45310</v>
      </c>
      <c r="K11" s="12" t="s">
        <v>62</v>
      </c>
      <c r="L11" s="12" t="s">
        <v>13</v>
      </c>
      <c r="M11" s="12" t="s">
        <v>88</v>
      </c>
      <c r="N11" s="11" t="s">
        <v>91</v>
      </c>
      <c r="O11" s="2">
        <v>68800</v>
      </c>
      <c r="P11" s="9" t="s">
        <v>10</v>
      </c>
      <c r="Q11" s="2">
        <f t="shared" si="0"/>
        <v>0</v>
      </c>
    </row>
    <row r="12" spans="1:18" x14ac:dyDescent="0.25">
      <c r="A12" s="9">
        <v>8</v>
      </c>
      <c r="B12" s="10">
        <v>45309</v>
      </c>
      <c r="C12" s="9" t="s">
        <v>56</v>
      </c>
      <c r="D12" s="9" t="s">
        <v>57</v>
      </c>
      <c r="E12" s="9" t="s">
        <v>58</v>
      </c>
      <c r="F12" s="9" t="s">
        <v>22</v>
      </c>
      <c r="G12" s="9"/>
      <c r="H12" s="9" t="s">
        <v>12</v>
      </c>
      <c r="I12" s="3">
        <v>272900</v>
      </c>
      <c r="J12" s="10">
        <v>45310</v>
      </c>
      <c r="K12" s="12" t="s">
        <v>62</v>
      </c>
      <c r="L12" s="12" t="s">
        <v>13</v>
      </c>
      <c r="M12" s="12" t="s">
        <v>88</v>
      </c>
      <c r="N12" s="11" t="s">
        <v>91</v>
      </c>
      <c r="O12" s="2">
        <v>272900</v>
      </c>
      <c r="P12" s="12" t="s">
        <v>10</v>
      </c>
      <c r="Q12" s="16">
        <f t="shared" ref="Q12:Q38" si="1">I12-O12</f>
        <v>0</v>
      </c>
    </row>
    <row r="13" spans="1:18" s="1" customFormat="1" x14ac:dyDescent="0.25">
      <c r="A13" s="9">
        <v>9</v>
      </c>
      <c r="B13" s="10">
        <v>45309</v>
      </c>
      <c r="C13" s="9" t="s">
        <v>59</v>
      </c>
      <c r="D13" s="9" t="s">
        <v>60</v>
      </c>
      <c r="E13" s="9" t="s">
        <v>61</v>
      </c>
      <c r="F13" s="9" t="s">
        <v>22</v>
      </c>
      <c r="G13" s="9"/>
      <c r="H13" s="9" t="s">
        <v>12</v>
      </c>
      <c r="I13" s="3">
        <v>1003100</v>
      </c>
      <c r="J13" s="10">
        <v>45310</v>
      </c>
      <c r="K13" s="12" t="s">
        <v>62</v>
      </c>
      <c r="L13" s="12" t="s">
        <v>13</v>
      </c>
      <c r="M13" s="12" t="s">
        <v>88</v>
      </c>
      <c r="N13" s="11" t="s">
        <v>91</v>
      </c>
      <c r="O13" s="2">
        <v>1003100</v>
      </c>
      <c r="P13" s="9" t="s">
        <v>10</v>
      </c>
      <c r="Q13" s="16">
        <f t="shared" si="1"/>
        <v>0</v>
      </c>
    </row>
    <row r="14" spans="1:18" s="17" customFormat="1" x14ac:dyDescent="0.25">
      <c r="A14" s="13">
        <v>10</v>
      </c>
      <c r="B14" s="4">
        <v>45310</v>
      </c>
      <c r="C14" s="13" t="s">
        <v>64</v>
      </c>
      <c r="D14" s="13" t="s">
        <v>65</v>
      </c>
      <c r="E14" s="13" t="s">
        <v>66</v>
      </c>
      <c r="F14" s="13" t="s">
        <v>22</v>
      </c>
      <c r="G14" s="13"/>
      <c r="H14" s="13" t="s">
        <v>12</v>
      </c>
      <c r="I14" s="14">
        <v>287600</v>
      </c>
      <c r="J14" s="4">
        <v>45310</v>
      </c>
      <c r="K14" s="18" t="s">
        <v>62</v>
      </c>
      <c r="L14" s="18" t="s">
        <v>13</v>
      </c>
      <c r="M14" s="18" t="s">
        <v>88</v>
      </c>
      <c r="N14" s="15" t="s">
        <v>91</v>
      </c>
      <c r="O14" s="16">
        <v>287600</v>
      </c>
      <c r="P14" s="13" t="s">
        <v>10</v>
      </c>
      <c r="Q14" s="16">
        <f t="shared" si="1"/>
        <v>0</v>
      </c>
    </row>
    <row r="15" spans="1:18" s="26" customFormat="1" x14ac:dyDescent="0.25">
      <c r="A15" s="22">
        <v>11</v>
      </c>
      <c r="B15" s="23">
        <v>45310</v>
      </c>
      <c r="C15" s="22" t="s">
        <v>67</v>
      </c>
      <c r="D15" s="22" t="s">
        <v>68</v>
      </c>
      <c r="E15" s="22" t="s">
        <v>69</v>
      </c>
      <c r="F15" s="22" t="s">
        <v>22</v>
      </c>
      <c r="G15" s="22"/>
      <c r="H15" s="22" t="s">
        <v>12</v>
      </c>
      <c r="I15" s="24">
        <v>143800</v>
      </c>
      <c r="J15" s="23">
        <v>45317</v>
      </c>
      <c r="K15" s="22" t="s">
        <v>114</v>
      </c>
      <c r="L15" s="22" t="s">
        <v>112</v>
      </c>
      <c r="M15" s="22" t="s">
        <v>115</v>
      </c>
      <c r="N15" s="25" t="s">
        <v>159</v>
      </c>
      <c r="O15" s="21">
        <v>143800</v>
      </c>
      <c r="P15" s="22" t="s">
        <v>10</v>
      </c>
      <c r="Q15" s="21">
        <f t="shared" si="1"/>
        <v>0</v>
      </c>
    </row>
    <row r="16" spans="1:18" s="26" customFormat="1" x14ac:dyDescent="0.25">
      <c r="A16" s="22">
        <v>12</v>
      </c>
      <c r="B16" s="23">
        <v>45313</v>
      </c>
      <c r="C16" s="22" t="s">
        <v>70</v>
      </c>
      <c r="D16" s="22" t="s">
        <v>71</v>
      </c>
      <c r="E16" s="22" t="s">
        <v>72</v>
      </c>
      <c r="F16" s="22" t="s">
        <v>22</v>
      </c>
      <c r="G16" s="22"/>
      <c r="H16" s="22" t="s">
        <v>12</v>
      </c>
      <c r="I16" s="24">
        <v>28600</v>
      </c>
      <c r="J16" s="23">
        <v>45317</v>
      </c>
      <c r="K16" s="22" t="s">
        <v>114</v>
      </c>
      <c r="L16" s="22" t="s">
        <v>112</v>
      </c>
      <c r="M16" s="22" t="s">
        <v>115</v>
      </c>
      <c r="N16" s="25" t="s">
        <v>159</v>
      </c>
      <c r="O16" s="21">
        <v>28600</v>
      </c>
      <c r="P16" s="22" t="s">
        <v>10</v>
      </c>
      <c r="Q16" s="21">
        <f t="shared" si="1"/>
        <v>0</v>
      </c>
    </row>
    <row r="17" spans="1:18" s="49" customFormat="1" x14ac:dyDescent="0.25">
      <c r="A17" s="7">
        <v>13</v>
      </c>
      <c r="B17" s="45">
        <v>45313</v>
      </c>
      <c r="C17" s="7" t="s">
        <v>73</v>
      </c>
      <c r="D17" s="7" t="s">
        <v>74</v>
      </c>
      <c r="E17" s="7" t="s">
        <v>75</v>
      </c>
      <c r="F17" s="7" t="s">
        <v>22</v>
      </c>
      <c r="G17" s="7"/>
      <c r="H17" s="7" t="s">
        <v>76</v>
      </c>
      <c r="I17" s="46">
        <v>4392400</v>
      </c>
      <c r="J17" s="45">
        <v>45313</v>
      </c>
      <c r="K17" s="47" t="s">
        <v>93</v>
      </c>
      <c r="L17" s="47" t="s">
        <v>13</v>
      </c>
      <c r="M17" s="47" t="s">
        <v>94</v>
      </c>
      <c r="N17" s="48" t="s">
        <v>95</v>
      </c>
      <c r="O17" s="20">
        <v>4392400</v>
      </c>
      <c r="P17" s="7" t="s">
        <v>10</v>
      </c>
      <c r="Q17" s="20">
        <f t="shared" si="1"/>
        <v>0</v>
      </c>
    </row>
    <row r="18" spans="1:18" s="44" customFormat="1" x14ac:dyDescent="0.25">
      <c r="A18" s="38">
        <v>14</v>
      </c>
      <c r="B18" s="39">
        <v>45314</v>
      </c>
      <c r="C18" s="38" t="s">
        <v>77</v>
      </c>
      <c r="D18" s="38" t="s">
        <v>74</v>
      </c>
      <c r="E18" s="38" t="s">
        <v>78</v>
      </c>
      <c r="F18" s="38" t="s">
        <v>22</v>
      </c>
      <c r="G18" s="38"/>
      <c r="H18" s="38" t="s">
        <v>76</v>
      </c>
      <c r="I18" s="40">
        <v>16081600</v>
      </c>
      <c r="J18" s="39">
        <v>45315</v>
      </c>
      <c r="K18" s="41" t="s">
        <v>99</v>
      </c>
      <c r="L18" s="41" t="s">
        <v>13</v>
      </c>
      <c r="M18" s="41" t="s">
        <v>100</v>
      </c>
      <c r="N18" s="42" t="s">
        <v>101</v>
      </c>
      <c r="O18" s="43">
        <v>16081600</v>
      </c>
      <c r="P18" s="38" t="s">
        <v>10</v>
      </c>
      <c r="Q18" s="43">
        <f t="shared" si="1"/>
        <v>0</v>
      </c>
    </row>
    <row r="19" spans="1:18" s="26" customFormat="1" x14ac:dyDescent="0.25">
      <c r="A19" s="22">
        <v>15</v>
      </c>
      <c r="B19" s="23">
        <v>45314</v>
      </c>
      <c r="C19" s="22" t="s">
        <v>79</v>
      </c>
      <c r="D19" s="22" t="s">
        <v>80</v>
      </c>
      <c r="E19" s="22" t="s">
        <v>81</v>
      </c>
      <c r="F19" s="22" t="s">
        <v>22</v>
      </c>
      <c r="G19" s="22" t="s">
        <v>82</v>
      </c>
      <c r="H19" s="22" t="s">
        <v>82</v>
      </c>
      <c r="I19" s="24">
        <v>140500</v>
      </c>
      <c r="J19" s="23">
        <v>45317</v>
      </c>
      <c r="K19" s="22" t="s">
        <v>114</v>
      </c>
      <c r="L19" s="22" t="s">
        <v>112</v>
      </c>
      <c r="M19" s="22" t="s">
        <v>115</v>
      </c>
      <c r="N19" s="25" t="s">
        <v>159</v>
      </c>
      <c r="O19" s="21">
        <v>140500</v>
      </c>
      <c r="P19" s="22" t="s">
        <v>10</v>
      </c>
      <c r="Q19" s="21">
        <f t="shared" si="1"/>
        <v>0</v>
      </c>
    </row>
    <row r="20" spans="1:18" s="33" customFormat="1" x14ac:dyDescent="0.25">
      <c r="A20" s="28">
        <v>16</v>
      </c>
      <c r="B20" s="29">
        <v>45314</v>
      </c>
      <c r="C20" s="28" t="s">
        <v>83</v>
      </c>
      <c r="D20" s="28" t="s">
        <v>84</v>
      </c>
      <c r="E20" s="28" t="s">
        <v>85</v>
      </c>
      <c r="F20" s="28" t="s">
        <v>86</v>
      </c>
      <c r="G20" s="28"/>
      <c r="H20" s="28" t="s">
        <v>87</v>
      </c>
      <c r="I20" s="30">
        <v>3000000</v>
      </c>
      <c r="J20" s="29">
        <v>45314</v>
      </c>
      <c r="K20" s="28" t="s">
        <v>96</v>
      </c>
      <c r="L20" s="28" t="s">
        <v>13</v>
      </c>
      <c r="M20" s="28" t="s">
        <v>97</v>
      </c>
      <c r="N20" s="31" t="s">
        <v>98</v>
      </c>
      <c r="O20" s="32">
        <v>3000000</v>
      </c>
      <c r="P20" s="28" t="s">
        <v>10</v>
      </c>
      <c r="Q20" s="32">
        <f t="shared" si="1"/>
        <v>0</v>
      </c>
      <c r="R20" s="32"/>
    </row>
    <row r="21" spans="1:18" s="26" customFormat="1" x14ac:dyDescent="0.25">
      <c r="A21" s="22">
        <v>17</v>
      </c>
      <c r="B21" s="23">
        <v>45316</v>
      </c>
      <c r="C21" s="22" t="s">
        <v>102</v>
      </c>
      <c r="D21" s="22" t="s">
        <v>103</v>
      </c>
      <c r="E21" s="22" t="s">
        <v>104</v>
      </c>
      <c r="F21" s="22" t="s">
        <v>22</v>
      </c>
      <c r="G21" s="22"/>
      <c r="H21" s="22" t="s">
        <v>12</v>
      </c>
      <c r="I21" s="24">
        <v>569100</v>
      </c>
      <c r="J21" s="23">
        <v>45317</v>
      </c>
      <c r="K21" s="22" t="s">
        <v>114</v>
      </c>
      <c r="L21" s="22" t="s">
        <v>112</v>
      </c>
      <c r="M21" s="22" t="s">
        <v>115</v>
      </c>
      <c r="N21" s="25" t="s">
        <v>159</v>
      </c>
      <c r="O21" s="21">
        <v>569100</v>
      </c>
      <c r="P21" s="22" t="s">
        <v>10</v>
      </c>
      <c r="Q21" s="21">
        <f t="shared" si="1"/>
        <v>0</v>
      </c>
    </row>
    <row r="22" spans="1:18" s="37" customFormat="1" x14ac:dyDescent="0.25">
      <c r="A22" s="34">
        <v>18</v>
      </c>
      <c r="B22" s="35">
        <v>45316</v>
      </c>
      <c r="C22" s="34" t="s">
        <v>105</v>
      </c>
      <c r="D22" s="34" t="s">
        <v>106</v>
      </c>
      <c r="E22" s="34" t="s">
        <v>107</v>
      </c>
      <c r="F22" s="34" t="s">
        <v>22</v>
      </c>
      <c r="G22" s="34"/>
      <c r="H22" s="34" t="s">
        <v>12</v>
      </c>
      <c r="I22" s="36">
        <v>151300</v>
      </c>
      <c r="J22" s="35">
        <v>45317</v>
      </c>
      <c r="K22" s="34" t="s">
        <v>111</v>
      </c>
      <c r="L22" s="34" t="s">
        <v>112</v>
      </c>
      <c r="M22" s="34" t="s">
        <v>113</v>
      </c>
      <c r="N22" s="34"/>
      <c r="O22" s="19">
        <v>151300</v>
      </c>
      <c r="P22" s="34" t="s">
        <v>8</v>
      </c>
      <c r="Q22" s="19">
        <f t="shared" si="1"/>
        <v>0</v>
      </c>
    </row>
    <row r="23" spans="1:18" s="26" customFormat="1" x14ac:dyDescent="0.25">
      <c r="A23" s="22">
        <v>19</v>
      </c>
      <c r="B23" s="23">
        <v>45316</v>
      </c>
      <c r="C23" s="22" t="s">
        <v>108</v>
      </c>
      <c r="D23" s="22" t="s">
        <v>109</v>
      </c>
      <c r="E23" s="22" t="s">
        <v>110</v>
      </c>
      <c r="F23" s="22" t="s">
        <v>22</v>
      </c>
      <c r="G23" s="22"/>
      <c r="H23" s="22" t="s">
        <v>12</v>
      </c>
      <c r="I23" s="27">
        <v>418900</v>
      </c>
      <c r="J23" s="23">
        <v>45317</v>
      </c>
      <c r="K23" s="22" t="s">
        <v>114</v>
      </c>
      <c r="L23" s="22" t="s">
        <v>112</v>
      </c>
      <c r="M23" s="22" t="s">
        <v>115</v>
      </c>
      <c r="N23" s="25" t="s">
        <v>159</v>
      </c>
      <c r="O23" s="21">
        <v>418900</v>
      </c>
      <c r="P23" s="22" t="s">
        <v>10</v>
      </c>
      <c r="Q23" s="21">
        <f t="shared" si="1"/>
        <v>0</v>
      </c>
    </row>
    <row r="24" spans="1:18" s="1" customFormat="1" x14ac:dyDescent="0.25">
      <c r="A24" s="9">
        <v>20</v>
      </c>
      <c r="B24" s="10">
        <v>45320</v>
      </c>
      <c r="C24" s="9" t="s">
        <v>116</v>
      </c>
      <c r="D24" s="9" t="s">
        <v>117</v>
      </c>
      <c r="E24" s="9" t="s">
        <v>118</v>
      </c>
      <c r="F24" s="9" t="s">
        <v>22</v>
      </c>
      <c r="G24" s="9"/>
      <c r="H24" s="9" t="s">
        <v>12</v>
      </c>
      <c r="I24" s="5">
        <v>1141300</v>
      </c>
      <c r="J24" s="10">
        <v>45321</v>
      </c>
      <c r="K24" s="9" t="s">
        <v>155</v>
      </c>
      <c r="L24" s="9" t="s">
        <v>13</v>
      </c>
      <c r="M24" s="9" t="s">
        <v>156</v>
      </c>
      <c r="N24" s="11" t="s">
        <v>165</v>
      </c>
      <c r="O24" s="2">
        <v>1141300</v>
      </c>
      <c r="P24" s="9" t="s">
        <v>8</v>
      </c>
      <c r="Q24" s="2">
        <f t="shared" si="1"/>
        <v>0</v>
      </c>
    </row>
    <row r="25" spans="1:18" s="17" customFormat="1" x14ac:dyDescent="0.25">
      <c r="A25" s="13">
        <v>21</v>
      </c>
      <c r="B25" s="4">
        <v>45320</v>
      </c>
      <c r="C25" s="13" t="s">
        <v>119</v>
      </c>
      <c r="D25" s="13" t="s">
        <v>57</v>
      </c>
      <c r="E25" s="13" t="s">
        <v>120</v>
      </c>
      <c r="F25" s="13" t="s">
        <v>22</v>
      </c>
      <c r="G25" s="13"/>
      <c r="H25" s="13" t="s">
        <v>55</v>
      </c>
      <c r="I25" s="62">
        <v>37000</v>
      </c>
      <c r="J25" s="4">
        <v>45331</v>
      </c>
      <c r="K25" s="13" t="s">
        <v>168</v>
      </c>
      <c r="L25" s="13" t="s">
        <v>13</v>
      </c>
      <c r="M25" s="13" t="s">
        <v>169</v>
      </c>
      <c r="N25" s="15" t="s">
        <v>170</v>
      </c>
      <c r="O25" s="16">
        <v>37000</v>
      </c>
      <c r="P25" s="13" t="s">
        <v>8</v>
      </c>
      <c r="Q25" s="16">
        <f t="shared" si="1"/>
        <v>0</v>
      </c>
    </row>
    <row r="26" spans="1:18" s="59" customFormat="1" x14ac:dyDescent="0.25">
      <c r="A26" s="56">
        <v>22</v>
      </c>
      <c r="B26" s="57">
        <v>45320</v>
      </c>
      <c r="C26" s="56" t="s">
        <v>121</v>
      </c>
      <c r="D26" s="56" t="s">
        <v>122</v>
      </c>
      <c r="E26" s="56" t="s">
        <v>123</v>
      </c>
      <c r="F26" s="56" t="s">
        <v>22</v>
      </c>
      <c r="G26" s="56"/>
      <c r="H26" s="56" t="s">
        <v>55</v>
      </c>
      <c r="I26" s="58">
        <v>84500</v>
      </c>
      <c r="J26" s="57">
        <v>45322</v>
      </c>
      <c r="K26" s="56" t="s">
        <v>157</v>
      </c>
      <c r="L26" s="56" t="s">
        <v>13</v>
      </c>
      <c r="M26" s="56" t="s">
        <v>158</v>
      </c>
      <c r="N26" s="60" t="s">
        <v>171</v>
      </c>
      <c r="O26" s="55">
        <f>46100+38400</f>
        <v>84500</v>
      </c>
      <c r="P26" s="56" t="s">
        <v>172</v>
      </c>
      <c r="Q26" s="55">
        <f t="shared" si="1"/>
        <v>0</v>
      </c>
    </row>
    <row r="27" spans="1:18" s="54" customFormat="1" x14ac:dyDescent="0.25">
      <c r="A27" s="50">
        <v>23</v>
      </c>
      <c r="B27" s="51">
        <v>45320</v>
      </c>
      <c r="C27" s="50" t="s">
        <v>124</v>
      </c>
      <c r="D27" s="50" t="s">
        <v>125</v>
      </c>
      <c r="E27" s="50" t="s">
        <v>126</v>
      </c>
      <c r="F27" s="50" t="s">
        <v>22</v>
      </c>
      <c r="G27" s="50"/>
      <c r="H27" s="50" t="s">
        <v>24</v>
      </c>
      <c r="I27" s="52">
        <v>245000</v>
      </c>
      <c r="J27" s="51">
        <v>45320</v>
      </c>
      <c r="K27" s="50" t="s">
        <v>153</v>
      </c>
      <c r="L27" s="50" t="s">
        <v>13</v>
      </c>
      <c r="M27" s="50" t="s">
        <v>154</v>
      </c>
      <c r="N27" s="61" t="s">
        <v>167</v>
      </c>
      <c r="O27" s="53">
        <v>245000</v>
      </c>
      <c r="P27" s="50" t="s">
        <v>8</v>
      </c>
      <c r="Q27" s="53">
        <f t="shared" si="1"/>
        <v>0</v>
      </c>
    </row>
    <row r="28" spans="1:18" s="59" customFormat="1" x14ac:dyDescent="0.25">
      <c r="A28" s="56">
        <v>24</v>
      </c>
      <c r="B28" s="57">
        <v>45320</v>
      </c>
      <c r="C28" s="56" t="s">
        <v>127</v>
      </c>
      <c r="D28" s="56" t="s">
        <v>122</v>
      </c>
      <c r="E28" s="56" t="s">
        <v>128</v>
      </c>
      <c r="F28" s="56" t="s">
        <v>22</v>
      </c>
      <c r="G28" s="56"/>
      <c r="H28" s="56" t="s">
        <v>55</v>
      </c>
      <c r="I28" s="58">
        <v>153000</v>
      </c>
      <c r="J28" s="57">
        <v>45322</v>
      </c>
      <c r="K28" s="56" t="s">
        <v>157</v>
      </c>
      <c r="L28" s="56" t="s">
        <v>13</v>
      </c>
      <c r="M28" s="56" t="s">
        <v>158</v>
      </c>
      <c r="N28" s="60" t="s">
        <v>166</v>
      </c>
      <c r="O28" s="55">
        <v>153000</v>
      </c>
      <c r="P28" s="56" t="s">
        <v>10</v>
      </c>
      <c r="Q28" s="55">
        <f t="shared" si="1"/>
        <v>0</v>
      </c>
    </row>
    <row r="29" spans="1:18" s="59" customFormat="1" x14ac:dyDescent="0.25">
      <c r="A29" s="56">
        <v>25</v>
      </c>
      <c r="B29" s="57">
        <v>45320</v>
      </c>
      <c r="C29" s="56" t="s">
        <v>129</v>
      </c>
      <c r="D29" s="56" t="s">
        <v>130</v>
      </c>
      <c r="E29" s="56" t="s">
        <v>131</v>
      </c>
      <c r="F29" s="56" t="s">
        <v>22</v>
      </c>
      <c r="G29" s="56"/>
      <c r="H29" s="56" t="s">
        <v>12</v>
      </c>
      <c r="I29" s="58">
        <v>913100</v>
      </c>
      <c r="J29" s="57">
        <v>45322</v>
      </c>
      <c r="K29" s="56" t="s">
        <v>157</v>
      </c>
      <c r="L29" s="56" t="s">
        <v>13</v>
      </c>
      <c r="M29" s="56" t="s">
        <v>158</v>
      </c>
      <c r="N29" s="60" t="s">
        <v>166</v>
      </c>
      <c r="O29" s="55">
        <v>913100</v>
      </c>
      <c r="P29" s="56" t="s">
        <v>10</v>
      </c>
      <c r="Q29" s="55">
        <f t="shared" si="1"/>
        <v>0</v>
      </c>
    </row>
    <row r="30" spans="1:18" s="54" customFormat="1" x14ac:dyDescent="0.25">
      <c r="A30" s="50">
        <v>26</v>
      </c>
      <c r="B30" s="51">
        <v>45320</v>
      </c>
      <c r="C30" s="50" t="s">
        <v>132</v>
      </c>
      <c r="D30" s="50" t="s">
        <v>133</v>
      </c>
      <c r="E30" s="50" t="s">
        <v>134</v>
      </c>
      <c r="F30" s="50" t="s">
        <v>22</v>
      </c>
      <c r="G30" s="50"/>
      <c r="H30" s="50" t="s">
        <v>135</v>
      </c>
      <c r="I30" s="52">
        <v>547500</v>
      </c>
      <c r="J30" s="51">
        <v>45320</v>
      </c>
      <c r="K30" s="50" t="s">
        <v>153</v>
      </c>
      <c r="L30" s="50" t="s">
        <v>13</v>
      </c>
      <c r="M30" s="50" t="s">
        <v>154</v>
      </c>
      <c r="N30" s="61" t="s">
        <v>167</v>
      </c>
      <c r="O30" s="53">
        <v>547500</v>
      </c>
      <c r="P30" s="50" t="s">
        <v>8</v>
      </c>
      <c r="Q30" s="53">
        <f t="shared" si="1"/>
        <v>0</v>
      </c>
    </row>
    <row r="31" spans="1:18" s="59" customFormat="1" x14ac:dyDescent="0.25">
      <c r="A31" s="56">
        <v>27</v>
      </c>
      <c r="B31" s="57">
        <v>45320</v>
      </c>
      <c r="C31" s="56" t="s">
        <v>136</v>
      </c>
      <c r="D31" s="56" t="s">
        <v>137</v>
      </c>
      <c r="E31" s="56" t="s">
        <v>138</v>
      </c>
      <c r="F31" s="56" t="s">
        <v>22</v>
      </c>
      <c r="G31" s="56"/>
      <c r="H31" s="56" t="s">
        <v>12</v>
      </c>
      <c r="I31" s="58">
        <v>119800</v>
      </c>
      <c r="J31" s="57">
        <v>45322</v>
      </c>
      <c r="K31" s="56" t="s">
        <v>157</v>
      </c>
      <c r="L31" s="56" t="s">
        <v>13</v>
      </c>
      <c r="M31" s="56" t="s">
        <v>158</v>
      </c>
      <c r="N31" s="60" t="s">
        <v>166</v>
      </c>
      <c r="O31" s="55">
        <v>119800</v>
      </c>
      <c r="P31" s="56" t="s">
        <v>10</v>
      </c>
      <c r="Q31" s="55">
        <f t="shared" si="1"/>
        <v>0</v>
      </c>
    </row>
    <row r="32" spans="1:18" s="59" customFormat="1" x14ac:dyDescent="0.25">
      <c r="A32" s="56">
        <v>28</v>
      </c>
      <c r="B32" s="57">
        <v>45320</v>
      </c>
      <c r="C32" s="56" t="s">
        <v>139</v>
      </c>
      <c r="D32" s="56" t="s">
        <v>140</v>
      </c>
      <c r="E32" s="56" t="s">
        <v>141</v>
      </c>
      <c r="F32" s="56" t="s">
        <v>22</v>
      </c>
      <c r="G32" s="56"/>
      <c r="H32" s="56" t="s">
        <v>12</v>
      </c>
      <c r="I32" s="58">
        <v>494000</v>
      </c>
      <c r="J32" s="57">
        <v>45322</v>
      </c>
      <c r="K32" s="56" t="s">
        <v>157</v>
      </c>
      <c r="L32" s="56" t="s">
        <v>13</v>
      </c>
      <c r="M32" s="56" t="s">
        <v>158</v>
      </c>
      <c r="N32" s="60" t="s">
        <v>166</v>
      </c>
      <c r="O32" s="55">
        <v>494000</v>
      </c>
      <c r="P32" s="56" t="s">
        <v>10</v>
      </c>
      <c r="Q32" s="55">
        <f t="shared" si="1"/>
        <v>0</v>
      </c>
    </row>
    <row r="33" spans="1:17" s="17" customFormat="1" x14ac:dyDescent="0.25">
      <c r="A33" s="13">
        <v>29</v>
      </c>
      <c r="B33" s="4">
        <v>45321</v>
      </c>
      <c r="C33" s="13" t="s">
        <v>142</v>
      </c>
      <c r="D33" s="13" t="s">
        <v>143</v>
      </c>
      <c r="E33" s="13" t="s">
        <v>144</v>
      </c>
      <c r="F33" s="13" t="s">
        <v>22</v>
      </c>
      <c r="G33" s="13"/>
      <c r="H33" s="13" t="s">
        <v>12</v>
      </c>
      <c r="I33" s="62">
        <v>880000</v>
      </c>
      <c r="J33" s="4">
        <v>45331</v>
      </c>
      <c r="K33" s="13" t="s">
        <v>168</v>
      </c>
      <c r="L33" s="13" t="s">
        <v>13</v>
      </c>
      <c r="M33" s="13" t="s">
        <v>169</v>
      </c>
      <c r="N33" s="15" t="s">
        <v>170</v>
      </c>
      <c r="O33" s="16">
        <v>880000</v>
      </c>
      <c r="P33" s="13" t="s">
        <v>8</v>
      </c>
      <c r="Q33" s="16">
        <f t="shared" si="1"/>
        <v>0</v>
      </c>
    </row>
    <row r="34" spans="1:17" s="59" customFormat="1" x14ac:dyDescent="0.25">
      <c r="A34" s="56">
        <v>30</v>
      </c>
      <c r="B34" s="57">
        <v>45321</v>
      </c>
      <c r="C34" s="56" t="s">
        <v>145</v>
      </c>
      <c r="D34" s="56" t="s">
        <v>146</v>
      </c>
      <c r="E34" s="56" t="s">
        <v>147</v>
      </c>
      <c r="F34" s="56" t="s">
        <v>22</v>
      </c>
      <c r="G34" s="56"/>
      <c r="H34" s="56" t="s">
        <v>12</v>
      </c>
      <c r="I34" s="58">
        <v>143800</v>
      </c>
      <c r="J34" s="57">
        <v>45322</v>
      </c>
      <c r="K34" s="56" t="s">
        <v>157</v>
      </c>
      <c r="L34" s="56" t="s">
        <v>13</v>
      </c>
      <c r="M34" s="56" t="s">
        <v>158</v>
      </c>
      <c r="N34" s="60" t="s">
        <v>166</v>
      </c>
      <c r="O34" s="55">
        <v>143800</v>
      </c>
      <c r="P34" s="56" t="s">
        <v>10</v>
      </c>
      <c r="Q34" s="55">
        <f t="shared" si="1"/>
        <v>0</v>
      </c>
    </row>
    <row r="35" spans="1:17" s="17" customFormat="1" x14ac:dyDescent="0.25">
      <c r="A35" s="13">
        <v>31</v>
      </c>
      <c r="B35" s="4">
        <v>45321</v>
      </c>
      <c r="C35" s="13" t="s">
        <v>148</v>
      </c>
      <c r="D35" s="13" t="s">
        <v>143</v>
      </c>
      <c r="E35" s="13" t="s">
        <v>149</v>
      </c>
      <c r="F35" s="13" t="s">
        <v>22</v>
      </c>
      <c r="G35" s="13"/>
      <c r="H35" s="13" t="s">
        <v>12</v>
      </c>
      <c r="I35" s="62">
        <v>313800</v>
      </c>
      <c r="J35" s="4">
        <v>45331</v>
      </c>
      <c r="K35" s="13" t="s">
        <v>168</v>
      </c>
      <c r="L35" s="13" t="s">
        <v>13</v>
      </c>
      <c r="M35" s="13" t="s">
        <v>169</v>
      </c>
      <c r="N35" s="15" t="s">
        <v>193</v>
      </c>
      <c r="O35" s="16">
        <f>80800+233000</f>
        <v>313800</v>
      </c>
      <c r="P35" s="13" t="s">
        <v>188</v>
      </c>
      <c r="Q35" s="16">
        <f t="shared" si="1"/>
        <v>0</v>
      </c>
    </row>
    <row r="36" spans="1:17" s="17" customFormat="1" x14ac:dyDescent="0.25">
      <c r="A36" s="13">
        <v>32</v>
      </c>
      <c r="B36" s="4">
        <v>45321</v>
      </c>
      <c r="C36" s="13" t="s">
        <v>150</v>
      </c>
      <c r="D36" s="13" t="s">
        <v>151</v>
      </c>
      <c r="E36" s="13" t="s">
        <v>152</v>
      </c>
      <c r="F36" s="13" t="s">
        <v>22</v>
      </c>
      <c r="G36" s="13"/>
      <c r="H36" s="13" t="s">
        <v>12</v>
      </c>
      <c r="I36" s="62">
        <v>145800</v>
      </c>
      <c r="J36" s="4">
        <v>45331</v>
      </c>
      <c r="K36" s="13" t="s">
        <v>168</v>
      </c>
      <c r="L36" s="13" t="s">
        <v>13</v>
      </c>
      <c r="M36" s="13" t="s">
        <v>169</v>
      </c>
      <c r="N36" s="15" t="s">
        <v>170</v>
      </c>
      <c r="O36" s="16">
        <v>145800</v>
      </c>
      <c r="P36" s="13" t="s">
        <v>8</v>
      </c>
      <c r="Q36" s="16">
        <f t="shared" si="1"/>
        <v>0</v>
      </c>
    </row>
    <row r="37" spans="1:17" s="17" customFormat="1" x14ac:dyDescent="0.25">
      <c r="A37" s="13">
        <v>33</v>
      </c>
      <c r="B37" s="4">
        <v>45322</v>
      </c>
      <c r="C37" s="13" t="s">
        <v>160</v>
      </c>
      <c r="D37" s="13" t="s">
        <v>161</v>
      </c>
      <c r="E37" s="13" t="s">
        <v>162</v>
      </c>
      <c r="F37" s="13" t="s">
        <v>86</v>
      </c>
      <c r="G37" s="13" t="s">
        <v>163</v>
      </c>
      <c r="H37" s="13" t="s">
        <v>164</v>
      </c>
      <c r="I37" s="62">
        <v>50000</v>
      </c>
      <c r="J37" s="4">
        <v>45331</v>
      </c>
      <c r="K37" s="13" t="s">
        <v>168</v>
      </c>
      <c r="L37" s="13" t="s">
        <v>13</v>
      </c>
      <c r="M37" s="13" t="s">
        <v>169</v>
      </c>
      <c r="N37" s="15" t="s">
        <v>170</v>
      </c>
      <c r="O37" s="16">
        <v>50000</v>
      </c>
      <c r="P37" s="13" t="s">
        <v>8</v>
      </c>
      <c r="Q37" s="16">
        <f t="shared" si="1"/>
        <v>0</v>
      </c>
    </row>
    <row r="38" spans="1:17" s="1" customFormat="1" x14ac:dyDescent="0.25">
      <c r="A38" s="9">
        <v>34</v>
      </c>
      <c r="B38" s="10"/>
      <c r="C38" s="9"/>
      <c r="D38" s="9"/>
      <c r="E38" s="9"/>
      <c r="F38" s="9"/>
      <c r="G38" s="9"/>
      <c r="H38" s="9"/>
      <c r="I38" s="5"/>
      <c r="J38" s="10"/>
      <c r="K38" s="9"/>
      <c r="L38" s="9"/>
      <c r="M38" s="9"/>
      <c r="N38" s="9"/>
      <c r="O38" s="2"/>
      <c r="P38" s="9"/>
      <c r="Q38" s="2">
        <f t="shared" si="1"/>
        <v>0</v>
      </c>
    </row>
    <row r="39" spans="1:17" x14ac:dyDescent="0.25">
      <c r="P39" s="7" t="s">
        <v>18</v>
      </c>
      <c r="Q39" s="6">
        <f>SUM(Q5:Q38)</f>
        <v>0</v>
      </c>
    </row>
  </sheetData>
  <mergeCells count="15">
    <mergeCell ref="A3:A4"/>
    <mergeCell ref="Q3:Q4"/>
    <mergeCell ref="A1:Q2"/>
    <mergeCell ref="N3:N4"/>
    <mergeCell ref="O3:O4"/>
    <mergeCell ref="P3:P4"/>
    <mergeCell ref="K3:K4"/>
    <mergeCell ref="B3:B4"/>
    <mergeCell ref="C3:C4"/>
    <mergeCell ref="I3:I4"/>
    <mergeCell ref="J3:J4"/>
    <mergeCell ref="D3:D4"/>
    <mergeCell ref="E3:E4"/>
    <mergeCell ref="H3:H4"/>
    <mergeCell ref="M3:M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opLeftCell="M16" workbookViewId="0">
      <selection activeCell="N27" sqref="N27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8" width="25" customWidth="1"/>
    <col min="9" max="9" width="13.85546875" customWidth="1"/>
    <col min="10" max="10" width="21.42578125" customWidth="1"/>
    <col min="11" max="13" width="68.28515625" customWidth="1"/>
    <col min="14" max="14" width="40.140625" customWidth="1"/>
    <col min="15" max="15" width="17.5703125" customWidth="1"/>
    <col min="16" max="16" width="20.710937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18" ht="15" customHeight="1" x14ac:dyDescent="0.25">
      <c r="A1" s="634" t="s">
        <v>11</v>
      </c>
      <c r="B1" s="634"/>
      <c r="C1" s="634"/>
      <c r="D1" s="634"/>
      <c r="E1" s="634"/>
      <c r="F1" s="634"/>
      <c r="G1" s="634"/>
      <c r="H1" s="634"/>
      <c r="I1" s="634"/>
      <c r="J1" s="634"/>
      <c r="K1" s="634"/>
      <c r="L1" s="634"/>
      <c r="M1" s="634"/>
      <c r="N1" s="634"/>
      <c r="O1" s="634"/>
      <c r="P1" s="634"/>
      <c r="Q1" s="634"/>
    </row>
    <row r="2" spans="1:18" ht="15" customHeight="1" x14ac:dyDescent="0.25">
      <c r="A2" s="635"/>
      <c r="B2" s="635"/>
      <c r="C2" s="635"/>
      <c r="D2" s="635"/>
      <c r="E2" s="635"/>
      <c r="F2" s="635"/>
      <c r="G2" s="635"/>
      <c r="H2" s="635"/>
      <c r="I2" s="635"/>
      <c r="J2" s="635"/>
      <c r="K2" s="635"/>
      <c r="L2" s="635"/>
      <c r="M2" s="635"/>
      <c r="N2" s="635"/>
      <c r="O2" s="635"/>
      <c r="P2" s="635"/>
      <c r="Q2" s="635"/>
    </row>
    <row r="3" spans="1:18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31" t="s">
        <v>4</v>
      </c>
      <c r="K3" s="631" t="s">
        <v>5</v>
      </c>
      <c r="L3" s="8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18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31"/>
      <c r="K4" s="631"/>
      <c r="L4" s="8"/>
      <c r="M4" s="631"/>
      <c r="N4" s="631"/>
      <c r="O4" s="631"/>
      <c r="P4" s="631"/>
      <c r="Q4" s="633"/>
    </row>
    <row r="5" spans="1:18" s="1" customFormat="1" x14ac:dyDescent="0.25">
      <c r="A5" s="64">
        <v>1</v>
      </c>
      <c r="B5" s="63">
        <v>45327</v>
      </c>
      <c r="C5" s="63" t="s">
        <v>187</v>
      </c>
      <c r="D5" s="11" t="s">
        <v>74</v>
      </c>
      <c r="E5" s="9" t="s">
        <v>186</v>
      </c>
      <c r="F5" s="11" t="s">
        <v>22</v>
      </c>
      <c r="G5" s="9"/>
      <c r="H5" s="11" t="s">
        <v>12</v>
      </c>
      <c r="I5" s="3">
        <v>859000</v>
      </c>
      <c r="J5" s="63">
        <v>45331</v>
      </c>
      <c r="K5" s="9" t="s">
        <v>189</v>
      </c>
      <c r="L5" s="9" t="s">
        <v>13</v>
      </c>
      <c r="M5" s="11" t="s">
        <v>190</v>
      </c>
      <c r="N5" s="11" t="s">
        <v>191</v>
      </c>
      <c r="O5" s="2">
        <v>859000</v>
      </c>
      <c r="P5" s="9" t="s">
        <v>44</v>
      </c>
      <c r="Q5" s="2">
        <f t="shared" ref="Q5:Q26" si="0">I5-O5</f>
        <v>0</v>
      </c>
      <c r="R5" s="1">
        <v>1741900</v>
      </c>
    </row>
    <row r="6" spans="1:18" s="17" customFormat="1" x14ac:dyDescent="0.25">
      <c r="A6" s="15">
        <v>2</v>
      </c>
      <c r="B6" s="65">
        <v>45329</v>
      </c>
      <c r="C6" s="15" t="s">
        <v>185</v>
      </c>
      <c r="D6" s="15" t="s">
        <v>184</v>
      </c>
      <c r="E6" s="13" t="s">
        <v>183</v>
      </c>
      <c r="F6" s="15" t="s">
        <v>22</v>
      </c>
      <c r="G6" s="13"/>
      <c r="H6" s="15" t="s">
        <v>76</v>
      </c>
      <c r="I6" s="14">
        <v>509900</v>
      </c>
      <c r="J6" s="65">
        <v>45331</v>
      </c>
      <c r="K6" s="13" t="s">
        <v>168</v>
      </c>
      <c r="L6" s="13" t="s">
        <v>13</v>
      </c>
      <c r="M6" s="15" t="s">
        <v>169</v>
      </c>
      <c r="N6" s="15" t="s">
        <v>170</v>
      </c>
      <c r="O6" s="16">
        <v>509900</v>
      </c>
      <c r="P6" s="13" t="s">
        <v>8</v>
      </c>
      <c r="Q6" s="16">
        <f t="shared" si="0"/>
        <v>0</v>
      </c>
    </row>
    <row r="7" spans="1:18" s="49" customFormat="1" x14ac:dyDescent="0.25">
      <c r="A7" s="74">
        <v>3</v>
      </c>
      <c r="B7" s="75">
        <v>45331</v>
      </c>
      <c r="C7" s="48" t="s">
        <v>182</v>
      </c>
      <c r="D7" s="48" t="s">
        <v>13</v>
      </c>
      <c r="E7" s="7" t="s">
        <v>181</v>
      </c>
      <c r="F7" s="48" t="s">
        <v>44</v>
      </c>
      <c r="G7" s="7"/>
      <c r="H7" s="48"/>
      <c r="I7" s="46">
        <v>1092000</v>
      </c>
      <c r="J7" s="75">
        <v>45331</v>
      </c>
      <c r="K7" s="7" t="s">
        <v>189</v>
      </c>
      <c r="L7" s="7" t="s">
        <v>13</v>
      </c>
      <c r="M7" s="7" t="s">
        <v>190</v>
      </c>
      <c r="N7" s="48" t="s">
        <v>192</v>
      </c>
      <c r="O7" s="20">
        <v>1092000</v>
      </c>
      <c r="P7" s="7" t="s">
        <v>44</v>
      </c>
      <c r="Q7" s="20">
        <f t="shared" si="0"/>
        <v>0</v>
      </c>
    </row>
    <row r="8" spans="1:18" s="79" customFormat="1" x14ac:dyDescent="0.25">
      <c r="A8" s="76">
        <v>4</v>
      </c>
      <c r="B8" s="77">
        <v>45331</v>
      </c>
      <c r="C8" s="76" t="s">
        <v>180</v>
      </c>
      <c r="D8" s="76" t="s">
        <v>175</v>
      </c>
      <c r="E8" s="67" t="s">
        <v>179</v>
      </c>
      <c r="F8" s="76" t="s">
        <v>86</v>
      </c>
      <c r="G8" s="67"/>
      <c r="H8" s="76" t="s">
        <v>173</v>
      </c>
      <c r="I8" s="78">
        <v>650000</v>
      </c>
      <c r="J8" s="77">
        <v>45338</v>
      </c>
      <c r="K8" s="67" t="s">
        <v>194</v>
      </c>
      <c r="L8" s="67" t="s">
        <v>13</v>
      </c>
      <c r="M8" s="67" t="s">
        <v>195</v>
      </c>
      <c r="N8" s="76" t="s">
        <v>196</v>
      </c>
      <c r="O8" s="66">
        <v>650000</v>
      </c>
      <c r="P8" s="67" t="s">
        <v>8</v>
      </c>
      <c r="Q8" s="66">
        <f t="shared" si="0"/>
        <v>0</v>
      </c>
    </row>
    <row r="9" spans="1:18" s="26" customFormat="1" x14ac:dyDescent="0.25">
      <c r="A9" s="80">
        <v>5</v>
      </c>
      <c r="B9" s="81">
        <v>45336</v>
      </c>
      <c r="C9" s="25" t="s">
        <v>178</v>
      </c>
      <c r="D9" s="25" t="s">
        <v>14</v>
      </c>
      <c r="E9" s="22" t="s">
        <v>177</v>
      </c>
      <c r="F9" s="25" t="s">
        <v>22</v>
      </c>
      <c r="G9" s="22"/>
      <c r="H9" s="25" t="s">
        <v>12</v>
      </c>
      <c r="I9" s="24">
        <v>2367900</v>
      </c>
      <c r="J9" s="81">
        <v>45336</v>
      </c>
      <c r="K9" s="22" t="s">
        <v>197</v>
      </c>
      <c r="L9" s="22" t="s">
        <v>13</v>
      </c>
      <c r="M9" s="22" t="s">
        <v>198</v>
      </c>
      <c r="N9" s="25" t="s">
        <v>199</v>
      </c>
      <c r="O9" s="21">
        <v>2367900</v>
      </c>
      <c r="P9" s="22" t="s">
        <v>10</v>
      </c>
      <c r="Q9" s="21">
        <f t="shared" si="0"/>
        <v>0</v>
      </c>
    </row>
    <row r="10" spans="1:18" s="73" customFormat="1" x14ac:dyDescent="0.25">
      <c r="A10" s="68">
        <v>6</v>
      </c>
      <c r="B10" s="69">
        <v>45338</v>
      </c>
      <c r="C10" s="68" t="s">
        <v>176</v>
      </c>
      <c r="D10" s="68" t="s">
        <v>175</v>
      </c>
      <c r="E10" s="70" t="s">
        <v>174</v>
      </c>
      <c r="F10" s="68" t="s">
        <v>86</v>
      </c>
      <c r="G10" s="70"/>
      <c r="H10" s="68" t="s">
        <v>173</v>
      </c>
      <c r="I10" s="71">
        <v>2800000</v>
      </c>
      <c r="J10" s="69">
        <v>45338</v>
      </c>
      <c r="K10" s="70" t="s">
        <v>194</v>
      </c>
      <c r="L10" s="70" t="s">
        <v>13</v>
      </c>
      <c r="M10" s="70" t="s">
        <v>195</v>
      </c>
      <c r="N10" s="68" t="s">
        <v>200</v>
      </c>
      <c r="O10" s="72">
        <v>2800000</v>
      </c>
      <c r="P10" s="70" t="s">
        <v>10</v>
      </c>
      <c r="Q10" s="72">
        <f t="shared" si="0"/>
        <v>0</v>
      </c>
    </row>
    <row r="11" spans="1:18" s="37" customFormat="1" x14ac:dyDescent="0.25">
      <c r="A11" s="34"/>
      <c r="B11" s="86">
        <v>45343</v>
      </c>
      <c r="C11" s="87" t="s">
        <v>201</v>
      </c>
      <c r="D11" s="87" t="s">
        <v>202</v>
      </c>
      <c r="E11" s="88" t="s">
        <v>203</v>
      </c>
      <c r="F11" s="87" t="s">
        <v>86</v>
      </c>
      <c r="G11" s="87"/>
      <c r="H11" s="87" t="s">
        <v>173</v>
      </c>
      <c r="I11" s="36">
        <v>2900000</v>
      </c>
      <c r="J11" s="86">
        <v>45343</v>
      </c>
      <c r="K11" s="89" t="s">
        <v>234</v>
      </c>
      <c r="L11" s="89" t="s">
        <v>13</v>
      </c>
      <c r="M11" s="89" t="s">
        <v>235</v>
      </c>
      <c r="N11" s="87" t="s">
        <v>236</v>
      </c>
      <c r="O11" s="19">
        <v>2900000</v>
      </c>
      <c r="P11" s="34" t="s">
        <v>8</v>
      </c>
      <c r="Q11" s="19">
        <f t="shared" si="0"/>
        <v>0</v>
      </c>
    </row>
    <row r="12" spans="1:18" s="90" customFormat="1" x14ac:dyDescent="0.25">
      <c r="A12" s="34"/>
      <c r="B12" s="86">
        <v>45343</v>
      </c>
      <c r="C12" s="87" t="s">
        <v>204</v>
      </c>
      <c r="D12" s="87" t="s">
        <v>205</v>
      </c>
      <c r="E12" s="88" t="s">
        <v>206</v>
      </c>
      <c r="F12" s="87" t="s">
        <v>86</v>
      </c>
      <c r="G12" s="87"/>
      <c r="H12" s="87" t="s">
        <v>173</v>
      </c>
      <c r="I12" s="36">
        <v>50000</v>
      </c>
      <c r="J12" s="86">
        <v>45343</v>
      </c>
      <c r="K12" s="89" t="s">
        <v>234</v>
      </c>
      <c r="L12" s="89" t="s">
        <v>13</v>
      </c>
      <c r="M12" s="89" t="s">
        <v>235</v>
      </c>
      <c r="N12" s="87" t="s">
        <v>236</v>
      </c>
      <c r="O12" s="19">
        <v>50000</v>
      </c>
      <c r="P12" s="89" t="s">
        <v>8</v>
      </c>
      <c r="Q12" s="19">
        <f t="shared" si="0"/>
        <v>0</v>
      </c>
    </row>
    <row r="13" spans="1:18" s="98" customFormat="1" x14ac:dyDescent="0.25">
      <c r="A13" s="91"/>
      <c r="B13" s="92">
        <v>45343</v>
      </c>
      <c r="C13" s="93" t="s">
        <v>207</v>
      </c>
      <c r="D13" s="93" t="s">
        <v>208</v>
      </c>
      <c r="E13" s="94" t="s">
        <v>209</v>
      </c>
      <c r="F13" s="93" t="s">
        <v>22</v>
      </c>
      <c r="G13" s="93"/>
      <c r="H13" s="93" t="s">
        <v>76</v>
      </c>
      <c r="I13" s="95">
        <v>957100</v>
      </c>
      <c r="J13" s="92">
        <v>45350</v>
      </c>
      <c r="K13" s="96" t="s">
        <v>237</v>
      </c>
      <c r="L13" s="96" t="s">
        <v>13</v>
      </c>
      <c r="M13" s="96" t="s">
        <v>238</v>
      </c>
      <c r="N13" s="93" t="s">
        <v>241</v>
      </c>
      <c r="O13" s="97">
        <f>157100+800000</f>
        <v>957100</v>
      </c>
      <c r="P13" s="91" t="s">
        <v>242</v>
      </c>
      <c r="Q13" s="97">
        <f t="shared" si="0"/>
        <v>0</v>
      </c>
    </row>
    <row r="14" spans="1:18" s="33" customFormat="1" x14ac:dyDescent="0.25">
      <c r="A14" s="28"/>
      <c r="B14" s="99">
        <v>45343</v>
      </c>
      <c r="C14" s="31" t="s">
        <v>207</v>
      </c>
      <c r="D14" s="31" t="s">
        <v>208</v>
      </c>
      <c r="E14" s="100" t="s">
        <v>209</v>
      </c>
      <c r="F14" s="31" t="s">
        <v>22</v>
      </c>
      <c r="G14" s="31"/>
      <c r="H14" s="31" t="s">
        <v>76</v>
      </c>
      <c r="I14" s="30"/>
      <c r="J14" s="29">
        <v>45351</v>
      </c>
      <c r="K14" s="101" t="s">
        <v>239</v>
      </c>
      <c r="L14" s="101" t="s">
        <v>13</v>
      </c>
      <c r="M14" s="101" t="s">
        <v>240</v>
      </c>
      <c r="N14" s="31" t="s">
        <v>241</v>
      </c>
      <c r="O14" s="32"/>
      <c r="P14" s="28"/>
      <c r="Q14" s="32"/>
    </row>
    <row r="15" spans="1:18" s="37" customFormat="1" x14ac:dyDescent="0.25">
      <c r="A15" s="34"/>
      <c r="B15" s="86">
        <v>45343</v>
      </c>
      <c r="C15" s="87" t="s">
        <v>210</v>
      </c>
      <c r="D15" s="87" t="s">
        <v>211</v>
      </c>
      <c r="E15" s="88" t="s">
        <v>212</v>
      </c>
      <c r="F15" s="87" t="s">
        <v>22</v>
      </c>
      <c r="G15" s="87"/>
      <c r="H15" s="87" t="s">
        <v>12</v>
      </c>
      <c r="I15" s="36">
        <v>3000000</v>
      </c>
      <c r="J15" s="86">
        <v>45343</v>
      </c>
      <c r="K15" s="89" t="s">
        <v>234</v>
      </c>
      <c r="L15" s="89" t="s">
        <v>13</v>
      </c>
      <c r="M15" s="89" t="s">
        <v>235</v>
      </c>
      <c r="N15" s="87" t="s">
        <v>236</v>
      </c>
      <c r="O15" s="19">
        <v>3000000</v>
      </c>
      <c r="P15" s="34" t="s">
        <v>8</v>
      </c>
      <c r="Q15" s="19">
        <f t="shared" si="0"/>
        <v>0</v>
      </c>
    </row>
    <row r="16" spans="1:18" s="59" customFormat="1" x14ac:dyDescent="0.25">
      <c r="A16" s="56"/>
      <c r="B16" s="82">
        <v>45345</v>
      </c>
      <c r="C16" s="60" t="s">
        <v>213</v>
      </c>
      <c r="D16" s="60" t="s">
        <v>13</v>
      </c>
      <c r="E16" s="83" t="s">
        <v>214</v>
      </c>
      <c r="F16" s="84" t="s">
        <v>36</v>
      </c>
      <c r="G16" s="84"/>
      <c r="H16" s="84"/>
      <c r="I16" s="85">
        <v>238805</v>
      </c>
      <c r="J16" s="82">
        <v>45345</v>
      </c>
      <c r="K16" s="56" t="s">
        <v>230</v>
      </c>
      <c r="L16" s="56" t="s">
        <v>45</v>
      </c>
      <c r="M16" s="56" t="s">
        <v>231</v>
      </c>
      <c r="N16" s="60" t="s">
        <v>36</v>
      </c>
      <c r="O16" s="55">
        <v>238805</v>
      </c>
      <c r="P16" s="56" t="s">
        <v>8</v>
      </c>
      <c r="Q16" s="55">
        <f t="shared" ref="Q16" si="1">I16-O16</f>
        <v>0</v>
      </c>
    </row>
    <row r="17" spans="1:18" s="59" customFormat="1" x14ac:dyDescent="0.25">
      <c r="A17" s="56"/>
      <c r="B17" s="82"/>
      <c r="C17" s="60"/>
      <c r="D17" s="60"/>
      <c r="E17" s="83"/>
      <c r="F17" s="84"/>
      <c r="G17" s="84"/>
      <c r="H17" s="84"/>
      <c r="I17" s="85"/>
      <c r="J17" s="82">
        <v>45345</v>
      </c>
      <c r="K17" s="56" t="s">
        <v>232</v>
      </c>
      <c r="L17" s="56" t="s">
        <v>45</v>
      </c>
      <c r="M17" s="56" t="s">
        <v>233</v>
      </c>
      <c r="N17" s="60" t="s">
        <v>36</v>
      </c>
      <c r="O17" s="55"/>
      <c r="P17" s="56" t="s">
        <v>8</v>
      </c>
      <c r="Q17" s="55"/>
    </row>
    <row r="18" spans="1:18" s="33" customFormat="1" x14ac:dyDescent="0.25">
      <c r="A18" s="28"/>
      <c r="B18" s="99">
        <v>45345</v>
      </c>
      <c r="C18" s="31" t="s">
        <v>215</v>
      </c>
      <c r="D18" s="31" t="s">
        <v>216</v>
      </c>
      <c r="E18" s="102" t="s">
        <v>217</v>
      </c>
      <c r="F18" s="31" t="s">
        <v>22</v>
      </c>
      <c r="G18" s="31"/>
      <c r="H18" s="31" t="s">
        <v>12</v>
      </c>
      <c r="I18" s="103">
        <v>833600</v>
      </c>
      <c r="J18" s="99">
        <v>45351</v>
      </c>
      <c r="K18" s="28" t="s">
        <v>239</v>
      </c>
      <c r="L18" s="28" t="s">
        <v>13</v>
      </c>
      <c r="M18" s="28" t="s">
        <v>240</v>
      </c>
      <c r="N18" s="31" t="s">
        <v>254</v>
      </c>
      <c r="O18" s="32">
        <v>833600</v>
      </c>
      <c r="P18" s="28" t="s">
        <v>10</v>
      </c>
      <c r="Q18" s="32">
        <f t="shared" si="0"/>
        <v>0</v>
      </c>
    </row>
    <row r="19" spans="1:18" s="33" customFormat="1" x14ac:dyDescent="0.25">
      <c r="A19" s="28"/>
      <c r="B19" s="99">
        <v>45346</v>
      </c>
      <c r="C19" s="31" t="s">
        <v>218</v>
      </c>
      <c r="D19" s="31" t="s">
        <v>219</v>
      </c>
      <c r="E19" s="100" t="s">
        <v>220</v>
      </c>
      <c r="F19" s="31" t="s">
        <v>22</v>
      </c>
      <c r="G19" s="31"/>
      <c r="H19" s="31" t="s">
        <v>87</v>
      </c>
      <c r="I19" s="30">
        <v>27500</v>
      </c>
      <c r="J19" s="99">
        <v>45351</v>
      </c>
      <c r="K19" s="100" t="s">
        <v>239</v>
      </c>
      <c r="L19" s="100" t="s">
        <v>13</v>
      </c>
      <c r="M19" s="100" t="s">
        <v>240</v>
      </c>
      <c r="N19" s="31" t="s">
        <v>254</v>
      </c>
      <c r="O19" s="32">
        <v>27500</v>
      </c>
      <c r="P19" s="28" t="s">
        <v>10</v>
      </c>
      <c r="Q19" s="32">
        <f t="shared" si="0"/>
        <v>0</v>
      </c>
    </row>
    <row r="20" spans="1:18" s="33" customFormat="1" x14ac:dyDescent="0.25">
      <c r="A20" s="28"/>
      <c r="B20" s="99">
        <v>45346</v>
      </c>
      <c r="C20" s="31" t="s">
        <v>221</v>
      </c>
      <c r="D20" s="31" t="s">
        <v>222</v>
      </c>
      <c r="E20" s="100" t="s">
        <v>223</v>
      </c>
      <c r="F20" s="31" t="s">
        <v>22</v>
      </c>
      <c r="G20" s="31"/>
      <c r="H20" s="31" t="s">
        <v>82</v>
      </c>
      <c r="I20" s="30">
        <v>178500</v>
      </c>
      <c r="J20" s="99">
        <v>45351</v>
      </c>
      <c r="K20" s="100" t="s">
        <v>239</v>
      </c>
      <c r="L20" s="100" t="s">
        <v>13</v>
      </c>
      <c r="M20" s="100" t="s">
        <v>240</v>
      </c>
      <c r="N20" s="31" t="s">
        <v>254</v>
      </c>
      <c r="O20" s="32">
        <v>178500</v>
      </c>
      <c r="P20" s="28" t="s">
        <v>10</v>
      </c>
      <c r="Q20" s="32">
        <f t="shared" si="0"/>
        <v>0</v>
      </c>
    </row>
    <row r="21" spans="1:18" s="33" customFormat="1" x14ac:dyDescent="0.25">
      <c r="A21" s="28"/>
      <c r="B21" s="99">
        <v>45348</v>
      </c>
      <c r="C21" s="31" t="s">
        <v>224</v>
      </c>
      <c r="D21" s="31" t="s">
        <v>225</v>
      </c>
      <c r="E21" s="100" t="s">
        <v>226</v>
      </c>
      <c r="F21" s="31" t="s">
        <v>22</v>
      </c>
      <c r="G21" s="31"/>
      <c r="H21" s="31" t="s">
        <v>24</v>
      </c>
      <c r="I21" s="30">
        <v>330700</v>
      </c>
      <c r="J21" s="99">
        <v>45351</v>
      </c>
      <c r="K21" s="28" t="s">
        <v>239</v>
      </c>
      <c r="L21" s="28" t="s">
        <v>13</v>
      </c>
      <c r="M21" s="28" t="s">
        <v>240</v>
      </c>
      <c r="N21" s="31" t="s">
        <v>254</v>
      </c>
      <c r="O21" s="32">
        <v>330700</v>
      </c>
      <c r="P21" s="28" t="s">
        <v>10</v>
      </c>
      <c r="Q21" s="32">
        <f t="shared" si="0"/>
        <v>0</v>
      </c>
    </row>
    <row r="22" spans="1:18" s="33" customFormat="1" x14ac:dyDescent="0.25">
      <c r="A22" s="28"/>
      <c r="B22" s="99">
        <v>45349</v>
      </c>
      <c r="C22" s="31" t="s">
        <v>227</v>
      </c>
      <c r="D22" s="31" t="s">
        <v>228</v>
      </c>
      <c r="E22" s="100" t="s">
        <v>229</v>
      </c>
      <c r="F22" s="31" t="s">
        <v>22</v>
      </c>
      <c r="G22" s="31"/>
      <c r="H22" s="31" t="s">
        <v>24</v>
      </c>
      <c r="I22" s="30">
        <v>91000</v>
      </c>
      <c r="J22" s="99">
        <v>45351</v>
      </c>
      <c r="K22" s="28" t="s">
        <v>239</v>
      </c>
      <c r="L22" s="28" t="s">
        <v>13</v>
      </c>
      <c r="M22" s="28" t="s">
        <v>240</v>
      </c>
      <c r="N22" s="31" t="s">
        <v>254</v>
      </c>
      <c r="O22" s="32">
        <v>91000</v>
      </c>
      <c r="P22" s="28" t="s">
        <v>10</v>
      </c>
      <c r="Q22" s="32">
        <f t="shared" si="0"/>
        <v>0</v>
      </c>
      <c r="R22" s="32"/>
    </row>
    <row r="23" spans="1:18" s="33" customFormat="1" x14ac:dyDescent="0.25">
      <c r="A23" s="28"/>
      <c r="B23" s="99">
        <v>45350</v>
      </c>
      <c r="C23" s="31" t="s">
        <v>243</v>
      </c>
      <c r="D23" s="31" t="s">
        <v>244</v>
      </c>
      <c r="E23" s="28" t="s">
        <v>245</v>
      </c>
      <c r="F23" s="31" t="s">
        <v>22</v>
      </c>
      <c r="G23" s="31"/>
      <c r="H23" s="31" t="s">
        <v>82</v>
      </c>
      <c r="I23" s="30">
        <v>104700</v>
      </c>
      <c r="J23" s="99">
        <v>45351</v>
      </c>
      <c r="K23" s="28" t="s">
        <v>239</v>
      </c>
      <c r="L23" s="28" t="s">
        <v>13</v>
      </c>
      <c r="M23" s="28" t="s">
        <v>240</v>
      </c>
      <c r="N23" s="31" t="s">
        <v>254</v>
      </c>
      <c r="O23" s="32">
        <v>104700</v>
      </c>
      <c r="P23" s="28" t="s">
        <v>10</v>
      </c>
      <c r="Q23" s="32">
        <f t="shared" si="0"/>
        <v>0</v>
      </c>
    </row>
    <row r="24" spans="1:18" s="79" customFormat="1" x14ac:dyDescent="0.25">
      <c r="A24" s="67"/>
      <c r="B24" s="77">
        <v>45351</v>
      </c>
      <c r="C24" s="76" t="s">
        <v>246</v>
      </c>
      <c r="D24" s="76" t="s">
        <v>247</v>
      </c>
      <c r="E24" s="67" t="s">
        <v>248</v>
      </c>
      <c r="F24" s="76" t="s">
        <v>22</v>
      </c>
      <c r="G24" s="76"/>
      <c r="H24" s="76" t="s">
        <v>55</v>
      </c>
      <c r="I24" s="78">
        <v>97700</v>
      </c>
      <c r="J24" s="77">
        <v>45351</v>
      </c>
      <c r="K24" s="67" t="s">
        <v>255</v>
      </c>
      <c r="L24" s="67" t="s">
        <v>13</v>
      </c>
      <c r="M24" s="67" t="s">
        <v>256</v>
      </c>
      <c r="N24" s="76" t="s">
        <v>259</v>
      </c>
      <c r="O24" s="66">
        <v>97700</v>
      </c>
      <c r="P24" s="67" t="s">
        <v>8</v>
      </c>
      <c r="Q24" s="66">
        <f t="shared" si="0"/>
        <v>0</v>
      </c>
    </row>
    <row r="25" spans="1:18" s="1" customFormat="1" x14ac:dyDescent="0.25">
      <c r="A25" s="9"/>
      <c r="B25" s="63">
        <v>45351</v>
      </c>
      <c r="C25" s="11" t="s">
        <v>249</v>
      </c>
      <c r="D25" s="11" t="s">
        <v>13</v>
      </c>
      <c r="E25" s="9" t="s">
        <v>250</v>
      </c>
      <c r="F25" s="11" t="s">
        <v>251</v>
      </c>
      <c r="G25" s="11"/>
      <c r="H25" s="11"/>
      <c r="I25" s="5">
        <v>1618600</v>
      </c>
      <c r="J25" s="63">
        <v>45351</v>
      </c>
      <c r="K25" s="9" t="s">
        <v>257</v>
      </c>
      <c r="L25" s="9" t="s">
        <v>13</v>
      </c>
      <c r="M25" s="9" t="s">
        <v>258</v>
      </c>
      <c r="N25" s="11" t="s">
        <v>251</v>
      </c>
      <c r="O25" s="2">
        <v>1618600</v>
      </c>
      <c r="P25" s="9" t="s">
        <v>251</v>
      </c>
      <c r="Q25" s="2">
        <f t="shared" si="0"/>
        <v>0</v>
      </c>
    </row>
    <row r="26" spans="1:18" s="79" customFormat="1" x14ac:dyDescent="0.25">
      <c r="A26" s="67"/>
      <c r="B26" s="77">
        <v>45351</v>
      </c>
      <c r="C26" s="76" t="s">
        <v>252</v>
      </c>
      <c r="D26" s="76" t="s">
        <v>26</v>
      </c>
      <c r="E26" s="67" t="s">
        <v>253</v>
      </c>
      <c r="F26" s="76" t="s">
        <v>22</v>
      </c>
      <c r="G26" s="76"/>
      <c r="H26" s="76" t="s">
        <v>12</v>
      </c>
      <c r="I26" s="104">
        <v>380100</v>
      </c>
      <c r="J26" s="77">
        <v>45351</v>
      </c>
      <c r="K26" s="67" t="s">
        <v>255</v>
      </c>
      <c r="L26" s="67" t="s">
        <v>13</v>
      </c>
      <c r="M26" s="67" t="s">
        <v>256</v>
      </c>
      <c r="N26" s="76" t="s">
        <v>259</v>
      </c>
      <c r="O26" s="66">
        <v>380100</v>
      </c>
      <c r="P26" s="67" t="s">
        <v>8</v>
      </c>
      <c r="Q26" s="66">
        <f t="shared" si="0"/>
        <v>0</v>
      </c>
    </row>
    <row r="27" spans="1:18" x14ac:dyDescent="0.25">
      <c r="P27" s="7" t="s">
        <v>18</v>
      </c>
      <c r="Q27" s="6">
        <f>SUM(Q5:Q26)</f>
        <v>0</v>
      </c>
    </row>
  </sheetData>
  <mergeCells count="15"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  <mergeCell ref="P3:P4"/>
    <mergeCell ref="Q3:Q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7"/>
  <sheetViews>
    <sheetView topLeftCell="A6" workbookViewId="0">
      <selection activeCell="N42" sqref="N42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8" width="25" customWidth="1"/>
    <col min="9" max="9" width="13.85546875" customWidth="1"/>
    <col min="10" max="10" width="21.42578125" customWidth="1"/>
    <col min="11" max="13" width="68.28515625" customWidth="1"/>
    <col min="14" max="14" width="40.140625" customWidth="1"/>
    <col min="15" max="15" width="17.5703125" customWidth="1"/>
    <col min="16" max="16" width="20.710937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18" ht="15" customHeight="1" x14ac:dyDescent="0.25">
      <c r="A1" s="639" t="s">
        <v>11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18" ht="15" customHeight="1" x14ac:dyDescent="0.25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</row>
    <row r="3" spans="1:18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31" t="s">
        <v>4</v>
      </c>
      <c r="K3" s="631" t="s">
        <v>5</v>
      </c>
      <c r="L3" s="8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18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31"/>
      <c r="K4" s="631"/>
      <c r="L4" s="8"/>
      <c r="M4" s="631"/>
      <c r="N4" s="631"/>
      <c r="O4" s="631"/>
      <c r="P4" s="631"/>
      <c r="Q4" s="633"/>
    </row>
    <row r="5" spans="1:18" s="37" customFormat="1" x14ac:dyDescent="0.25">
      <c r="A5" s="121">
        <v>1</v>
      </c>
      <c r="B5" s="86">
        <v>45356</v>
      </c>
      <c r="C5" s="122" t="s">
        <v>260</v>
      </c>
      <c r="D5" s="87" t="s">
        <v>244</v>
      </c>
      <c r="E5" s="88" t="s">
        <v>261</v>
      </c>
      <c r="F5" s="123" t="s">
        <v>22</v>
      </c>
      <c r="G5" s="124"/>
      <c r="H5" s="125" t="s">
        <v>82</v>
      </c>
      <c r="I5" s="19">
        <v>40400</v>
      </c>
      <c r="J5" s="86">
        <v>45360</v>
      </c>
      <c r="K5" s="34" t="s">
        <v>310</v>
      </c>
      <c r="L5" s="34" t="s">
        <v>13</v>
      </c>
      <c r="M5" s="87" t="s">
        <v>311</v>
      </c>
      <c r="N5" s="87" t="s">
        <v>317</v>
      </c>
      <c r="O5" s="19">
        <v>40400</v>
      </c>
      <c r="P5" s="34" t="s">
        <v>8</v>
      </c>
      <c r="Q5" s="19">
        <f t="shared" ref="Q5:Q43" si="0">I5-O5</f>
        <v>0</v>
      </c>
      <c r="R5" s="37">
        <v>1741900</v>
      </c>
    </row>
    <row r="6" spans="1:18" s="37" customFormat="1" x14ac:dyDescent="0.25">
      <c r="A6" s="87">
        <v>2</v>
      </c>
      <c r="B6" s="86">
        <v>45357</v>
      </c>
      <c r="C6" s="122" t="s">
        <v>262</v>
      </c>
      <c r="D6" s="87" t="s">
        <v>263</v>
      </c>
      <c r="E6" s="126" t="s">
        <v>264</v>
      </c>
      <c r="F6" s="123" t="s">
        <v>86</v>
      </c>
      <c r="G6" s="124"/>
      <c r="H6" s="125" t="s">
        <v>265</v>
      </c>
      <c r="I6" s="19">
        <v>100000</v>
      </c>
      <c r="J6" s="86">
        <v>45360</v>
      </c>
      <c r="K6" s="34" t="s">
        <v>310</v>
      </c>
      <c r="L6" s="34" t="s">
        <v>13</v>
      </c>
      <c r="M6" s="87" t="s">
        <v>311</v>
      </c>
      <c r="N6" s="87" t="s">
        <v>317</v>
      </c>
      <c r="O6" s="19">
        <v>100000</v>
      </c>
      <c r="P6" s="34" t="s">
        <v>8</v>
      </c>
      <c r="Q6" s="19">
        <f t="shared" si="0"/>
        <v>0</v>
      </c>
    </row>
    <row r="7" spans="1:18" s="37" customFormat="1" x14ac:dyDescent="0.25">
      <c r="A7" s="121">
        <v>3</v>
      </c>
      <c r="B7" s="86">
        <v>45357</v>
      </c>
      <c r="C7" s="122" t="s">
        <v>266</v>
      </c>
      <c r="D7" s="87" t="s">
        <v>267</v>
      </c>
      <c r="E7" s="123" t="s">
        <v>268</v>
      </c>
      <c r="F7" s="123" t="s">
        <v>22</v>
      </c>
      <c r="G7" s="124"/>
      <c r="H7" s="125" t="s">
        <v>12</v>
      </c>
      <c r="I7" s="19">
        <v>280800</v>
      </c>
      <c r="J7" s="86">
        <v>45360</v>
      </c>
      <c r="K7" s="34" t="s">
        <v>310</v>
      </c>
      <c r="L7" s="34" t="s">
        <v>13</v>
      </c>
      <c r="M7" s="34" t="s">
        <v>311</v>
      </c>
      <c r="N7" s="87" t="s">
        <v>317</v>
      </c>
      <c r="O7" s="19">
        <v>280800</v>
      </c>
      <c r="P7" s="34" t="s">
        <v>8</v>
      </c>
      <c r="Q7" s="19">
        <f t="shared" si="0"/>
        <v>0</v>
      </c>
    </row>
    <row r="8" spans="1:18" s="37" customFormat="1" x14ac:dyDescent="0.25">
      <c r="A8" s="87">
        <v>4</v>
      </c>
      <c r="B8" s="86">
        <v>45358</v>
      </c>
      <c r="C8" s="122" t="s">
        <v>269</v>
      </c>
      <c r="D8" s="87" t="s">
        <v>270</v>
      </c>
      <c r="E8" s="123" t="s">
        <v>271</v>
      </c>
      <c r="F8" s="123" t="s">
        <v>86</v>
      </c>
      <c r="G8" s="123"/>
      <c r="H8" s="125"/>
      <c r="I8" s="19">
        <v>700000</v>
      </c>
      <c r="J8" s="86">
        <v>45360</v>
      </c>
      <c r="K8" s="34" t="s">
        <v>310</v>
      </c>
      <c r="L8" s="34" t="s">
        <v>13</v>
      </c>
      <c r="M8" s="34" t="s">
        <v>311</v>
      </c>
      <c r="N8" s="87" t="s">
        <v>317</v>
      </c>
      <c r="O8" s="19">
        <v>700000</v>
      </c>
      <c r="P8" s="34" t="s">
        <v>8</v>
      </c>
      <c r="Q8" s="19">
        <f t="shared" si="0"/>
        <v>0</v>
      </c>
    </row>
    <row r="9" spans="1:18" s="37" customFormat="1" x14ac:dyDescent="0.25">
      <c r="A9" s="121">
        <v>5</v>
      </c>
      <c r="B9" s="86">
        <v>45360</v>
      </c>
      <c r="C9" s="122" t="s">
        <v>272</v>
      </c>
      <c r="D9" s="87" t="s">
        <v>273</v>
      </c>
      <c r="E9" s="123" t="s">
        <v>274</v>
      </c>
      <c r="F9" s="123" t="s">
        <v>22</v>
      </c>
      <c r="G9" s="123"/>
      <c r="H9" s="125" t="s">
        <v>12</v>
      </c>
      <c r="I9" s="19">
        <v>760500</v>
      </c>
      <c r="J9" s="86">
        <v>45360</v>
      </c>
      <c r="K9" s="34" t="s">
        <v>310</v>
      </c>
      <c r="L9" s="34" t="s">
        <v>13</v>
      </c>
      <c r="M9" s="34" t="s">
        <v>311</v>
      </c>
      <c r="N9" s="87" t="s">
        <v>317</v>
      </c>
      <c r="O9" s="19">
        <v>760500</v>
      </c>
      <c r="P9" s="34" t="s">
        <v>8</v>
      </c>
      <c r="Q9" s="19">
        <f t="shared" si="0"/>
        <v>0</v>
      </c>
    </row>
    <row r="10" spans="1:18" s="17" customFormat="1" x14ac:dyDescent="0.25">
      <c r="A10" s="15">
        <v>6</v>
      </c>
      <c r="B10" s="65">
        <v>45360</v>
      </c>
      <c r="C10" s="106" t="s">
        <v>275</v>
      </c>
      <c r="D10" s="15" t="s">
        <v>211</v>
      </c>
      <c r="E10" s="150" t="s">
        <v>276</v>
      </c>
      <c r="F10" s="150" t="s">
        <v>22</v>
      </c>
      <c r="G10" s="150"/>
      <c r="H10" s="151" t="s">
        <v>12</v>
      </c>
      <c r="I10" s="16">
        <v>1870900</v>
      </c>
      <c r="J10" s="65">
        <v>45360</v>
      </c>
      <c r="K10" s="13" t="s">
        <v>323</v>
      </c>
      <c r="L10" s="13" t="s">
        <v>13</v>
      </c>
      <c r="M10" s="13" t="s">
        <v>278</v>
      </c>
      <c r="N10" s="15" t="s">
        <v>318</v>
      </c>
      <c r="O10" s="16">
        <f>1226000+618205+26695</f>
        <v>1870900</v>
      </c>
      <c r="P10" s="13" t="s">
        <v>316</v>
      </c>
      <c r="Q10" s="16">
        <f t="shared" si="0"/>
        <v>0</v>
      </c>
    </row>
    <row r="11" spans="1:18" s="120" customFormat="1" x14ac:dyDescent="0.25">
      <c r="A11" s="111">
        <v>7</v>
      </c>
      <c r="B11" s="112">
        <v>45360</v>
      </c>
      <c r="C11" s="113" t="s">
        <v>277</v>
      </c>
      <c r="D11" s="114" t="s">
        <v>13</v>
      </c>
      <c r="E11" s="115" t="s">
        <v>278</v>
      </c>
      <c r="F11" s="115" t="s">
        <v>39</v>
      </c>
      <c r="G11" s="115"/>
      <c r="H11" s="116"/>
      <c r="I11" s="117">
        <v>1226000</v>
      </c>
      <c r="J11" s="112">
        <v>45360</v>
      </c>
      <c r="K11" s="118" t="s">
        <v>312</v>
      </c>
      <c r="L11" s="118" t="s">
        <v>13</v>
      </c>
      <c r="M11" s="118" t="s">
        <v>313</v>
      </c>
      <c r="N11" s="114" t="s">
        <v>319</v>
      </c>
      <c r="O11" s="117">
        <v>1226000</v>
      </c>
      <c r="P11" s="119" t="s">
        <v>44</v>
      </c>
      <c r="Q11" s="117">
        <f t="shared" si="0"/>
        <v>0</v>
      </c>
    </row>
    <row r="12" spans="1:18" x14ac:dyDescent="0.25">
      <c r="A12" s="11">
        <v>8</v>
      </c>
      <c r="B12" s="63">
        <v>45362</v>
      </c>
      <c r="C12" s="106" t="s">
        <v>279</v>
      </c>
      <c r="D12" s="11" t="s">
        <v>13</v>
      </c>
      <c r="E12" s="109" t="s">
        <v>280</v>
      </c>
      <c r="F12" s="107" t="s">
        <v>281</v>
      </c>
      <c r="G12" s="110"/>
      <c r="H12" s="108"/>
      <c r="I12" s="105">
        <v>618205</v>
      </c>
      <c r="J12" s="63">
        <v>45362</v>
      </c>
      <c r="K12" s="12" t="s">
        <v>314</v>
      </c>
      <c r="L12" s="12" t="s">
        <v>13</v>
      </c>
      <c r="M12" s="12" t="s">
        <v>315</v>
      </c>
      <c r="N12" s="11" t="s">
        <v>320</v>
      </c>
      <c r="O12" s="2">
        <v>618205</v>
      </c>
      <c r="P12" s="12" t="s">
        <v>281</v>
      </c>
      <c r="Q12" s="2">
        <f t="shared" si="0"/>
        <v>0</v>
      </c>
    </row>
    <row r="13" spans="1:18" s="139" customFormat="1" x14ac:dyDescent="0.25">
      <c r="A13" s="128">
        <v>9</v>
      </c>
      <c r="B13" s="129">
        <v>45362</v>
      </c>
      <c r="C13" s="130" t="s">
        <v>282</v>
      </c>
      <c r="D13" s="131" t="s">
        <v>283</v>
      </c>
      <c r="E13" s="132" t="s">
        <v>284</v>
      </c>
      <c r="F13" s="133" t="s">
        <v>22</v>
      </c>
      <c r="G13" s="134"/>
      <c r="H13" s="135" t="s">
        <v>12</v>
      </c>
      <c r="I13" s="136">
        <v>809900</v>
      </c>
      <c r="J13" s="129">
        <v>45365</v>
      </c>
      <c r="K13" s="137" t="s">
        <v>321</v>
      </c>
      <c r="L13" s="137" t="s">
        <v>13</v>
      </c>
      <c r="M13" s="137" t="s">
        <v>322</v>
      </c>
      <c r="N13" s="131" t="s">
        <v>338</v>
      </c>
      <c r="O13" s="127">
        <v>809900</v>
      </c>
      <c r="P13" s="138" t="s">
        <v>10</v>
      </c>
      <c r="Q13" s="127">
        <f t="shared" si="0"/>
        <v>0</v>
      </c>
    </row>
    <row r="14" spans="1:18" s="139" customFormat="1" x14ac:dyDescent="0.25">
      <c r="A14" s="131">
        <v>10</v>
      </c>
      <c r="B14" s="129">
        <v>45362</v>
      </c>
      <c r="C14" s="130" t="s">
        <v>285</v>
      </c>
      <c r="D14" s="131" t="s">
        <v>286</v>
      </c>
      <c r="E14" s="132" t="s">
        <v>287</v>
      </c>
      <c r="F14" s="133" t="s">
        <v>22</v>
      </c>
      <c r="G14" s="134"/>
      <c r="H14" s="135" t="s">
        <v>12</v>
      </c>
      <c r="I14" s="136">
        <v>280900</v>
      </c>
      <c r="J14" s="129">
        <v>45365</v>
      </c>
      <c r="K14" s="137" t="s">
        <v>321</v>
      </c>
      <c r="L14" s="137" t="s">
        <v>13</v>
      </c>
      <c r="M14" s="137" t="s">
        <v>322</v>
      </c>
      <c r="N14" s="131" t="s">
        <v>338</v>
      </c>
      <c r="O14" s="127">
        <v>280900</v>
      </c>
      <c r="P14" s="138" t="s">
        <v>10</v>
      </c>
      <c r="Q14" s="127">
        <f t="shared" si="0"/>
        <v>0</v>
      </c>
    </row>
    <row r="15" spans="1:18" s="139" customFormat="1" x14ac:dyDescent="0.25">
      <c r="A15" s="128">
        <v>11</v>
      </c>
      <c r="B15" s="129">
        <v>45363</v>
      </c>
      <c r="C15" s="130" t="s">
        <v>288</v>
      </c>
      <c r="D15" s="131" t="s">
        <v>130</v>
      </c>
      <c r="E15" s="133" t="s">
        <v>289</v>
      </c>
      <c r="F15" s="133" t="s">
        <v>22</v>
      </c>
      <c r="G15" s="133"/>
      <c r="H15" s="135" t="s">
        <v>12</v>
      </c>
      <c r="I15" s="136">
        <v>1652500</v>
      </c>
      <c r="J15" s="129">
        <v>45365</v>
      </c>
      <c r="K15" s="137" t="s">
        <v>321</v>
      </c>
      <c r="L15" s="137" t="s">
        <v>13</v>
      </c>
      <c r="M15" s="137" t="s">
        <v>322</v>
      </c>
      <c r="N15" s="131" t="s">
        <v>338</v>
      </c>
      <c r="O15" s="127">
        <v>1652500</v>
      </c>
      <c r="P15" s="138" t="s">
        <v>10</v>
      </c>
      <c r="Q15" s="127">
        <f t="shared" si="0"/>
        <v>0</v>
      </c>
    </row>
    <row r="16" spans="1:18" s="1" customFormat="1" x14ac:dyDescent="0.25">
      <c r="A16" s="11">
        <v>12</v>
      </c>
      <c r="B16" s="63">
        <v>45363</v>
      </c>
      <c r="C16" s="106" t="s">
        <v>290</v>
      </c>
      <c r="D16" s="11" t="s">
        <v>291</v>
      </c>
      <c r="E16" s="107" t="s">
        <v>292</v>
      </c>
      <c r="F16" s="107" t="s">
        <v>22</v>
      </c>
      <c r="G16" s="107"/>
      <c r="H16" s="108" t="s">
        <v>12</v>
      </c>
      <c r="I16" s="105">
        <v>277900</v>
      </c>
      <c r="J16" s="63">
        <v>45365</v>
      </c>
      <c r="K16" s="9" t="s">
        <v>325</v>
      </c>
      <c r="L16" s="9" t="s">
        <v>13</v>
      </c>
      <c r="M16" s="9" t="s">
        <v>324</v>
      </c>
      <c r="N16" s="11" t="s">
        <v>339</v>
      </c>
      <c r="O16" s="2">
        <f>5+59179+218716</f>
        <v>277900</v>
      </c>
      <c r="P16" s="9" t="s">
        <v>326</v>
      </c>
      <c r="Q16" s="2">
        <f t="shared" si="0"/>
        <v>0</v>
      </c>
      <c r="R16" s="37">
        <v>59179</v>
      </c>
    </row>
    <row r="17" spans="1:18" s="139" customFormat="1" x14ac:dyDescent="0.25">
      <c r="A17" s="128">
        <v>13</v>
      </c>
      <c r="B17" s="129">
        <v>45363</v>
      </c>
      <c r="C17" s="130" t="s">
        <v>293</v>
      </c>
      <c r="D17" s="131" t="s">
        <v>151</v>
      </c>
      <c r="E17" s="138" t="s">
        <v>294</v>
      </c>
      <c r="F17" s="133" t="s">
        <v>22</v>
      </c>
      <c r="G17" s="133"/>
      <c r="H17" s="135" t="s">
        <v>12</v>
      </c>
      <c r="I17" s="136">
        <v>530800</v>
      </c>
      <c r="J17" s="129">
        <v>45365</v>
      </c>
      <c r="K17" s="138" t="s">
        <v>321</v>
      </c>
      <c r="L17" s="138" t="s">
        <v>13</v>
      </c>
      <c r="M17" s="138" t="s">
        <v>322</v>
      </c>
      <c r="N17" s="131" t="s">
        <v>338</v>
      </c>
      <c r="O17" s="127">
        <v>530800</v>
      </c>
      <c r="P17" s="138" t="s">
        <v>10</v>
      </c>
      <c r="Q17" s="127">
        <f t="shared" si="0"/>
        <v>0</v>
      </c>
    </row>
    <row r="18" spans="1:18" s="139" customFormat="1" x14ac:dyDescent="0.25">
      <c r="A18" s="131">
        <v>14</v>
      </c>
      <c r="B18" s="129">
        <v>45363</v>
      </c>
      <c r="C18" s="130" t="s">
        <v>295</v>
      </c>
      <c r="D18" s="131" t="s">
        <v>68</v>
      </c>
      <c r="E18" s="133" t="s">
        <v>296</v>
      </c>
      <c r="F18" s="133" t="s">
        <v>22</v>
      </c>
      <c r="G18" s="140"/>
      <c r="H18" s="135" t="s">
        <v>12</v>
      </c>
      <c r="I18" s="141">
        <v>108300</v>
      </c>
      <c r="J18" s="129">
        <v>45365</v>
      </c>
      <c r="K18" s="138" t="s">
        <v>321</v>
      </c>
      <c r="L18" s="138" t="s">
        <v>13</v>
      </c>
      <c r="M18" s="138" t="s">
        <v>322</v>
      </c>
      <c r="N18" s="131" t="s">
        <v>338</v>
      </c>
      <c r="O18" s="127">
        <v>108300</v>
      </c>
      <c r="P18" s="138" t="s">
        <v>10</v>
      </c>
      <c r="Q18" s="127">
        <f t="shared" si="0"/>
        <v>0</v>
      </c>
    </row>
    <row r="19" spans="1:18" s="139" customFormat="1" x14ac:dyDescent="0.25">
      <c r="A19" s="128">
        <v>15</v>
      </c>
      <c r="B19" s="129">
        <v>45363</v>
      </c>
      <c r="C19" s="130" t="s">
        <v>297</v>
      </c>
      <c r="D19" s="131" t="s">
        <v>298</v>
      </c>
      <c r="E19" s="133" t="s">
        <v>299</v>
      </c>
      <c r="F19" s="133" t="s">
        <v>22</v>
      </c>
      <c r="G19" s="140"/>
      <c r="H19" s="135" t="s">
        <v>12</v>
      </c>
      <c r="I19" s="136">
        <v>280900</v>
      </c>
      <c r="J19" s="129">
        <v>45365</v>
      </c>
      <c r="K19" s="142" t="s">
        <v>321</v>
      </c>
      <c r="L19" s="142" t="s">
        <v>13</v>
      </c>
      <c r="M19" s="142" t="s">
        <v>322</v>
      </c>
      <c r="N19" s="131" t="s">
        <v>338</v>
      </c>
      <c r="O19" s="127">
        <v>280900</v>
      </c>
      <c r="P19" s="138" t="s">
        <v>10</v>
      </c>
      <c r="Q19" s="127">
        <f t="shared" si="0"/>
        <v>0</v>
      </c>
    </row>
    <row r="20" spans="1:18" s="139" customFormat="1" x14ac:dyDescent="0.25">
      <c r="A20" s="131">
        <v>16</v>
      </c>
      <c r="B20" s="129">
        <v>45364</v>
      </c>
      <c r="C20" s="130" t="s">
        <v>300</v>
      </c>
      <c r="D20" s="131" t="s">
        <v>301</v>
      </c>
      <c r="E20" s="133" t="s">
        <v>302</v>
      </c>
      <c r="F20" s="133" t="s">
        <v>22</v>
      </c>
      <c r="G20" s="140"/>
      <c r="H20" s="135" t="s">
        <v>303</v>
      </c>
      <c r="I20" s="136">
        <v>2410000</v>
      </c>
      <c r="J20" s="129">
        <v>45365</v>
      </c>
      <c r="K20" s="142" t="s">
        <v>321</v>
      </c>
      <c r="L20" s="142" t="s">
        <v>13</v>
      </c>
      <c r="M20" s="142" t="s">
        <v>322</v>
      </c>
      <c r="N20" s="131" t="s">
        <v>338</v>
      </c>
      <c r="O20" s="127">
        <v>2410000</v>
      </c>
      <c r="P20" s="138" t="s">
        <v>10</v>
      </c>
      <c r="Q20" s="127">
        <f t="shared" si="0"/>
        <v>0</v>
      </c>
    </row>
    <row r="21" spans="1:18" s="139" customFormat="1" x14ac:dyDescent="0.25">
      <c r="A21" s="128">
        <v>17</v>
      </c>
      <c r="B21" s="129">
        <v>45365</v>
      </c>
      <c r="C21" s="130" t="s">
        <v>304</v>
      </c>
      <c r="D21" s="131" t="s">
        <v>305</v>
      </c>
      <c r="E21" s="133" t="s">
        <v>306</v>
      </c>
      <c r="F21" s="133" t="s">
        <v>22</v>
      </c>
      <c r="G21" s="140"/>
      <c r="H21" s="135" t="s">
        <v>12</v>
      </c>
      <c r="I21" s="141">
        <v>117000</v>
      </c>
      <c r="J21" s="129">
        <v>45365</v>
      </c>
      <c r="K21" s="138" t="s">
        <v>321</v>
      </c>
      <c r="L21" s="138" t="s">
        <v>13</v>
      </c>
      <c r="M21" s="138" t="s">
        <v>322</v>
      </c>
      <c r="N21" s="131" t="s">
        <v>338</v>
      </c>
      <c r="O21" s="127">
        <v>117000</v>
      </c>
      <c r="P21" s="138" t="s">
        <v>10</v>
      </c>
      <c r="Q21" s="127">
        <f t="shared" si="0"/>
        <v>0</v>
      </c>
    </row>
    <row r="22" spans="1:18" s="139" customFormat="1" x14ac:dyDescent="0.25">
      <c r="A22" s="131">
        <v>18</v>
      </c>
      <c r="B22" s="129">
        <v>45365</v>
      </c>
      <c r="C22" s="130" t="s">
        <v>307</v>
      </c>
      <c r="D22" s="131" t="s">
        <v>308</v>
      </c>
      <c r="E22" s="133" t="s">
        <v>309</v>
      </c>
      <c r="F22" s="133" t="s">
        <v>22</v>
      </c>
      <c r="G22" s="140"/>
      <c r="H22" s="135" t="s">
        <v>12</v>
      </c>
      <c r="I22" s="141">
        <v>280800</v>
      </c>
      <c r="J22" s="129">
        <v>45365</v>
      </c>
      <c r="K22" s="138" t="s">
        <v>321</v>
      </c>
      <c r="L22" s="138" t="s">
        <v>13</v>
      </c>
      <c r="M22" s="138" t="s">
        <v>322</v>
      </c>
      <c r="N22" s="131" t="s">
        <v>338</v>
      </c>
      <c r="O22" s="127">
        <v>280800</v>
      </c>
      <c r="P22" s="138" t="s">
        <v>10</v>
      </c>
      <c r="Q22" s="127">
        <f t="shared" si="0"/>
        <v>0</v>
      </c>
      <c r="R22" s="127"/>
    </row>
    <row r="23" spans="1:18" s="1" customFormat="1" x14ac:dyDescent="0.25">
      <c r="A23" s="11">
        <v>19</v>
      </c>
      <c r="B23" s="63">
        <v>45365</v>
      </c>
      <c r="C23" s="106" t="s">
        <v>327</v>
      </c>
      <c r="D23" s="11" t="s">
        <v>13</v>
      </c>
      <c r="E23" s="9" t="s">
        <v>328</v>
      </c>
      <c r="F23" s="143" t="s">
        <v>36</v>
      </c>
      <c r="G23" s="11"/>
      <c r="H23" s="11"/>
      <c r="I23" s="3">
        <v>59179</v>
      </c>
      <c r="J23" s="63">
        <v>45365</v>
      </c>
      <c r="K23" s="9" t="s">
        <v>329</v>
      </c>
      <c r="L23" s="9" t="s">
        <v>45</v>
      </c>
      <c r="M23" s="9" t="s">
        <v>330</v>
      </c>
      <c r="N23" s="11" t="s">
        <v>334</v>
      </c>
      <c r="O23" s="2">
        <v>59179</v>
      </c>
      <c r="P23" s="9" t="s">
        <v>36</v>
      </c>
      <c r="Q23" s="2">
        <f t="shared" si="0"/>
        <v>0</v>
      </c>
    </row>
    <row r="24" spans="1:18" s="149" customFormat="1" x14ac:dyDescent="0.25">
      <c r="A24" s="144">
        <v>20</v>
      </c>
      <c r="B24" s="145">
        <v>45366</v>
      </c>
      <c r="C24" s="144" t="s">
        <v>331</v>
      </c>
      <c r="D24" s="144" t="s">
        <v>332</v>
      </c>
      <c r="E24" s="146" t="s">
        <v>333</v>
      </c>
      <c r="F24" s="144" t="s">
        <v>22</v>
      </c>
      <c r="G24" s="144"/>
      <c r="H24" s="144" t="s">
        <v>12</v>
      </c>
      <c r="I24" s="147">
        <v>555700</v>
      </c>
      <c r="J24" s="145">
        <v>45366</v>
      </c>
      <c r="K24" s="146" t="s">
        <v>335</v>
      </c>
      <c r="L24" s="146" t="s">
        <v>13</v>
      </c>
      <c r="M24" s="146" t="s">
        <v>336</v>
      </c>
      <c r="N24" s="144" t="s">
        <v>337</v>
      </c>
      <c r="O24" s="148">
        <v>555700</v>
      </c>
      <c r="P24" s="146" t="s">
        <v>8</v>
      </c>
      <c r="Q24" s="148">
        <f t="shared" si="0"/>
        <v>0</v>
      </c>
    </row>
    <row r="25" spans="1:18" s="26" customFormat="1" x14ac:dyDescent="0.25">
      <c r="A25" s="25">
        <v>21</v>
      </c>
      <c r="B25" s="81">
        <v>45371</v>
      </c>
      <c r="C25" s="25" t="s">
        <v>340</v>
      </c>
      <c r="D25" s="25" t="s">
        <v>341</v>
      </c>
      <c r="E25" s="22" t="s">
        <v>342</v>
      </c>
      <c r="F25" s="25" t="s">
        <v>22</v>
      </c>
      <c r="G25" s="25"/>
      <c r="H25" s="25" t="s">
        <v>12</v>
      </c>
      <c r="I25" s="27">
        <v>451350</v>
      </c>
      <c r="J25" s="81">
        <v>45371</v>
      </c>
      <c r="K25" s="22" t="s">
        <v>347</v>
      </c>
      <c r="L25" s="22" t="s">
        <v>13</v>
      </c>
      <c r="M25" s="22" t="s">
        <v>348</v>
      </c>
      <c r="N25" s="25" t="s">
        <v>349</v>
      </c>
      <c r="O25" s="21">
        <v>451350</v>
      </c>
      <c r="P25" s="22" t="s">
        <v>352</v>
      </c>
      <c r="Q25" s="21">
        <f t="shared" si="0"/>
        <v>0</v>
      </c>
    </row>
    <row r="26" spans="1:18" s="26" customFormat="1" x14ac:dyDescent="0.25">
      <c r="A26" s="25">
        <v>22</v>
      </c>
      <c r="B26" s="81">
        <v>45371</v>
      </c>
      <c r="C26" s="25" t="s">
        <v>343</v>
      </c>
      <c r="D26" s="25" t="s">
        <v>341</v>
      </c>
      <c r="E26" s="22" t="s">
        <v>344</v>
      </c>
      <c r="F26" s="25" t="s">
        <v>22</v>
      </c>
      <c r="G26" s="25"/>
      <c r="H26" s="25" t="s">
        <v>76</v>
      </c>
      <c r="I26" s="27">
        <v>3017700</v>
      </c>
      <c r="J26" s="81">
        <v>45371</v>
      </c>
      <c r="K26" s="22" t="s">
        <v>347</v>
      </c>
      <c r="L26" s="22" t="s">
        <v>13</v>
      </c>
      <c r="M26" s="22" t="s">
        <v>348</v>
      </c>
      <c r="N26" s="25" t="s">
        <v>349</v>
      </c>
      <c r="O26" s="21">
        <v>3017700</v>
      </c>
      <c r="P26" s="22" t="s">
        <v>352</v>
      </c>
      <c r="Q26" s="21">
        <f t="shared" si="0"/>
        <v>0</v>
      </c>
    </row>
    <row r="27" spans="1:18" s="157" customFormat="1" x14ac:dyDescent="0.25">
      <c r="A27" s="152">
        <v>23</v>
      </c>
      <c r="B27" s="153">
        <v>45371</v>
      </c>
      <c r="C27" s="152" t="s">
        <v>345</v>
      </c>
      <c r="D27" s="152" t="s">
        <v>14</v>
      </c>
      <c r="E27" s="154" t="s">
        <v>346</v>
      </c>
      <c r="F27" s="152" t="s">
        <v>22</v>
      </c>
      <c r="G27" s="152"/>
      <c r="H27" s="152" t="s">
        <v>12</v>
      </c>
      <c r="I27" s="155">
        <v>907650</v>
      </c>
      <c r="J27" s="153">
        <v>45371</v>
      </c>
      <c r="K27" s="154" t="s">
        <v>350</v>
      </c>
      <c r="L27" s="154" t="s">
        <v>13</v>
      </c>
      <c r="M27" s="154" t="s">
        <v>351</v>
      </c>
      <c r="N27" s="152" t="s">
        <v>353</v>
      </c>
      <c r="O27" s="156">
        <v>907650</v>
      </c>
      <c r="P27" s="154" t="s">
        <v>10</v>
      </c>
      <c r="Q27" s="156">
        <f t="shared" si="0"/>
        <v>0</v>
      </c>
    </row>
    <row r="28" spans="1:18" s="17" customFormat="1" x14ac:dyDescent="0.25">
      <c r="A28" s="15">
        <v>24</v>
      </c>
      <c r="B28" s="65">
        <v>45373</v>
      </c>
      <c r="C28" s="15" t="s">
        <v>354</v>
      </c>
      <c r="D28" s="15" t="s">
        <v>137</v>
      </c>
      <c r="E28" s="13" t="s">
        <v>355</v>
      </c>
      <c r="F28" s="15" t="s">
        <v>22</v>
      </c>
      <c r="G28" s="15"/>
      <c r="H28" s="15" t="s">
        <v>12</v>
      </c>
      <c r="I28" s="62">
        <v>117000</v>
      </c>
      <c r="J28" s="65">
        <v>45380</v>
      </c>
      <c r="K28" s="13" t="s">
        <v>396</v>
      </c>
      <c r="L28" s="13" t="s">
        <v>13</v>
      </c>
      <c r="M28" s="13" t="s">
        <v>397</v>
      </c>
      <c r="N28" s="15" t="s">
        <v>405</v>
      </c>
      <c r="O28" s="16">
        <v>117000</v>
      </c>
      <c r="P28" s="13" t="s">
        <v>8</v>
      </c>
      <c r="Q28" s="16">
        <f t="shared" si="0"/>
        <v>0</v>
      </c>
    </row>
    <row r="29" spans="1:18" s="79" customFormat="1" x14ac:dyDescent="0.25">
      <c r="A29" s="76">
        <v>25</v>
      </c>
      <c r="B29" s="77">
        <v>45373</v>
      </c>
      <c r="C29" s="76" t="s">
        <v>356</v>
      </c>
      <c r="D29" s="76" t="s">
        <v>146</v>
      </c>
      <c r="E29" s="67" t="s">
        <v>357</v>
      </c>
      <c r="F29" s="76" t="s">
        <v>22</v>
      </c>
      <c r="G29" s="76"/>
      <c r="H29" s="76" t="s">
        <v>12</v>
      </c>
      <c r="I29" s="104">
        <v>140400</v>
      </c>
      <c r="J29" s="77">
        <v>45373</v>
      </c>
      <c r="K29" s="67" t="s">
        <v>372</v>
      </c>
      <c r="L29" s="67" t="s">
        <v>13</v>
      </c>
      <c r="M29" s="67" t="s">
        <v>373</v>
      </c>
      <c r="N29" s="76" t="s">
        <v>374</v>
      </c>
      <c r="O29" s="66">
        <v>140400</v>
      </c>
      <c r="P29" s="67" t="s">
        <v>8</v>
      </c>
      <c r="Q29" s="66">
        <f t="shared" si="0"/>
        <v>0</v>
      </c>
    </row>
    <row r="30" spans="1:18" s="59" customFormat="1" x14ac:dyDescent="0.25">
      <c r="A30" s="60">
        <v>26</v>
      </c>
      <c r="B30" s="82">
        <v>45373</v>
      </c>
      <c r="C30" s="60" t="s">
        <v>358</v>
      </c>
      <c r="D30" s="60" t="s">
        <v>71</v>
      </c>
      <c r="E30" s="56" t="s">
        <v>359</v>
      </c>
      <c r="F30" s="60" t="s">
        <v>22</v>
      </c>
      <c r="G30" s="60"/>
      <c r="H30" s="60" t="s">
        <v>12</v>
      </c>
      <c r="I30" s="58">
        <v>49000</v>
      </c>
      <c r="J30" s="82">
        <v>45380</v>
      </c>
      <c r="K30" s="56" t="s">
        <v>391</v>
      </c>
      <c r="L30" s="56" t="s">
        <v>13</v>
      </c>
      <c r="M30" s="56" t="s">
        <v>392</v>
      </c>
      <c r="N30" s="60"/>
      <c r="O30" s="55">
        <v>49000</v>
      </c>
      <c r="P30" s="56" t="s">
        <v>10</v>
      </c>
      <c r="Q30" s="55">
        <f t="shared" si="0"/>
        <v>0</v>
      </c>
    </row>
    <row r="31" spans="1:18" s="79" customFormat="1" x14ac:dyDescent="0.25">
      <c r="A31" s="76">
        <v>27</v>
      </c>
      <c r="B31" s="77">
        <v>45373</v>
      </c>
      <c r="C31" s="76" t="s">
        <v>360</v>
      </c>
      <c r="D31" s="76" t="s">
        <v>143</v>
      </c>
      <c r="E31" s="67" t="s">
        <v>361</v>
      </c>
      <c r="F31" s="76" t="s">
        <v>22</v>
      </c>
      <c r="G31" s="76"/>
      <c r="H31" s="76" t="s">
        <v>12</v>
      </c>
      <c r="I31" s="104">
        <v>1500000</v>
      </c>
      <c r="J31" s="77">
        <v>45373</v>
      </c>
      <c r="K31" s="67" t="s">
        <v>372</v>
      </c>
      <c r="L31" s="67" t="s">
        <v>13</v>
      </c>
      <c r="M31" s="67" t="s">
        <v>373</v>
      </c>
      <c r="N31" s="76" t="s">
        <v>374</v>
      </c>
      <c r="O31" s="66">
        <v>1500000</v>
      </c>
      <c r="P31" s="67" t="s">
        <v>8</v>
      </c>
      <c r="Q31" s="66">
        <f t="shared" si="0"/>
        <v>0</v>
      </c>
    </row>
    <row r="32" spans="1:18" s="59" customFormat="1" x14ac:dyDescent="0.25">
      <c r="A32" s="60">
        <v>28</v>
      </c>
      <c r="B32" s="82">
        <v>45373</v>
      </c>
      <c r="C32" s="60" t="s">
        <v>362</v>
      </c>
      <c r="D32" s="60" t="s">
        <v>216</v>
      </c>
      <c r="E32" s="56" t="s">
        <v>363</v>
      </c>
      <c r="F32" s="60" t="s">
        <v>22</v>
      </c>
      <c r="G32" s="60"/>
      <c r="H32" s="60" t="s">
        <v>12</v>
      </c>
      <c r="I32" s="58">
        <v>1064600</v>
      </c>
      <c r="J32" s="82">
        <v>45380</v>
      </c>
      <c r="K32" s="56" t="s">
        <v>391</v>
      </c>
      <c r="L32" s="56" t="s">
        <v>13</v>
      </c>
      <c r="M32" s="56" t="s">
        <v>392</v>
      </c>
      <c r="N32" s="60" t="s">
        <v>399</v>
      </c>
      <c r="O32" s="55">
        <v>1064600</v>
      </c>
      <c r="P32" s="56" t="s">
        <v>10</v>
      </c>
      <c r="Q32" s="55">
        <f t="shared" si="0"/>
        <v>0</v>
      </c>
    </row>
    <row r="33" spans="1:17" s="59" customFormat="1" x14ac:dyDescent="0.25">
      <c r="A33" s="60">
        <v>29</v>
      </c>
      <c r="B33" s="82">
        <v>45373</v>
      </c>
      <c r="C33" s="60" t="s">
        <v>364</v>
      </c>
      <c r="D33" s="60" t="s">
        <v>365</v>
      </c>
      <c r="E33" s="56" t="s">
        <v>366</v>
      </c>
      <c r="F33" s="60" t="s">
        <v>22</v>
      </c>
      <c r="G33" s="60"/>
      <c r="H33" s="60" t="s">
        <v>82</v>
      </c>
      <c r="I33" s="58">
        <v>352000</v>
      </c>
      <c r="J33" s="82">
        <v>45380</v>
      </c>
      <c r="K33" s="56" t="s">
        <v>391</v>
      </c>
      <c r="L33" s="56" t="s">
        <v>13</v>
      </c>
      <c r="M33" s="56" t="s">
        <v>392</v>
      </c>
      <c r="N33" s="60" t="s">
        <v>399</v>
      </c>
      <c r="O33" s="55">
        <v>352000</v>
      </c>
      <c r="P33" s="56" t="s">
        <v>10</v>
      </c>
      <c r="Q33" s="55">
        <f t="shared" si="0"/>
        <v>0</v>
      </c>
    </row>
    <row r="34" spans="1:17" s="59" customFormat="1" x14ac:dyDescent="0.25">
      <c r="A34" s="60">
        <v>30</v>
      </c>
      <c r="B34" s="82">
        <v>45373</v>
      </c>
      <c r="C34" s="60" t="s">
        <v>367</v>
      </c>
      <c r="D34" s="60" t="s">
        <v>368</v>
      </c>
      <c r="E34" s="56" t="s">
        <v>369</v>
      </c>
      <c r="F34" s="60" t="s">
        <v>22</v>
      </c>
      <c r="G34" s="60"/>
      <c r="H34" s="60" t="s">
        <v>12</v>
      </c>
      <c r="I34" s="58">
        <v>608300</v>
      </c>
      <c r="J34" s="82">
        <v>45380</v>
      </c>
      <c r="K34" s="56" t="s">
        <v>391</v>
      </c>
      <c r="L34" s="56" t="s">
        <v>13</v>
      </c>
      <c r="M34" s="56" t="s">
        <v>392</v>
      </c>
      <c r="N34" s="60" t="s">
        <v>399</v>
      </c>
      <c r="O34" s="55">
        <v>608300</v>
      </c>
      <c r="P34" s="56" t="s">
        <v>10</v>
      </c>
      <c r="Q34" s="55">
        <f t="shared" si="0"/>
        <v>0</v>
      </c>
    </row>
    <row r="35" spans="1:17" s="59" customFormat="1" x14ac:dyDescent="0.25">
      <c r="A35" s="60">
        <v>31</v>
      </c>
      <c r="B35" s="82">
        <v>45373</v>
      </c>
      <c r="C35" s="60" t="s">
        <v>370</v>
      </c>
      <c r="D35" s="60" t="s">
        <v>60</v>
      </c>
      <c r="E35" s="56" t="s">
        <v>371</v>
      </c>
      <c r="F35" s="60" t="s">
        <v>22</v>
      </c>
      <c r="G35" s="60"/>
      <c r="H35" s="60" t="s">
        <v>12</v>
      </c>
      <c r="I35" s="58">
        <v>839900</v>
      </c>
      <c r="J35" s="82">
        <v>45380</v>
      </c>
      <c r="K35" s="56" t="s">
        <v>391</v>
      </c>
      <c r="L35" s="56" t="s">
        <v>13</v>
      </c>
      <c r="M35" s="56" t="s">
        <v>392</v>
      </c>
      <c r="N35" s="60" t="s">
        <v>399</v>
      </c>
      <c r="O35" s="55">
        <v>839900</v>
      </c>
      <c r="P35" s="56" t="s">
        <v>10</v>
      </c>
      <c r="Q35" s="55">
        <f t="shared" si="0"/>
        <v>0</v>
      </c>
    </row>
    <row r="36" spans="1:17" s="59" customFormat="1" x14ac:dyDescent="0.25">
      <c r="A36" s="60">
        <v>32</v>
      </c>
      <c r="B36" s="82">
        <v>45374</v>
      </c>
      <c r="C36" s="60" t="s">
        <v>375</v>
      </c>
      <c r="D36" s="60" t="s">
        <v>71</v>
      </c>
      <c r="E36" s="56" t="s">
        <v>376</v>
      </c>
      <c r="F36" s="60" t="s">
        <v>22</v>
      </c>
      <c r="G36" s="60"/>
      <c r="H36" s="60" t="s">
        <v>12</v>
      </c>
      <c r="I36" s="58">
        <v>21800</v>
      </c>
      <c r="J36" s="82">
        <v>45380</v>
      </c>
      <c r="K36" s="56" t="s">
        <v>391</v>
      </c>
      <c r="L36" s="56" t="s">
        <v>13</v>
      </c>
      <c r="M36" s="56" t="s">
        <v>392</v>
      </c>
      <c r="N36" s="60" t="s">
        <v>399</v>
      </c>
      <c r="O36" s="55">
        <v>21800</v>
      </c>
      <c r="P36" s="56" t="s">
        <v>10</v>
      </c>
      <c r="Q36" s="55">
        <f t="shared" si="0"/>
        <v>0</v>
      </c>
    </row>
    <row r="37" spans="1:17" s="59" customFormat="1" x14ac:dyDescent="0.25">
      <c r="A37" s="60">
        <v>33</v>
      </c>
      <c r="B37" s="82">
        <v>45376</v>
      </c>
      <c r="C37" s="60" t="s">
        <v>377</v>
      </c>
      <c r="D37" s="60" t="s">
        <v>71</v>
      </c>
      <c r="E37" s="56" t="s">
        <v>378</v>
      </c>
      <c r="F37" s="60" t="s">
        <v>22</v>
      </c>
      <c r="G37" s="60"/>
      <c r="H37" s="60" t="s">
        <v>12</v>
      </c>
      <c r="I37" s="58">
        <v>15600</v>
      </c>
      <c r="J37" s="82">
        <v>45380</v>
      </c>
      <c r="K37" s="56" t="s">
        <v>391</v>
      </c>
      <c r="L37" s="56" t="s">
        <v>13</v>
      </c>
      <c r="M37" s="56" t="s">
        <v>392</v>
      </c>
      <c r="N37" s="60" t="s">
        <v>399</v>
      </c>
      <c r="O37" s="55">
        <v>15600</v>
      </c>
      <c r="P37" s="56" t="s">
        <v>10</v>
      </c>
      <c r="Q37" s="55">
        <f t="shared" si="0"/>
        <v>0</v>
      </c>
    </row>
    <row r="38" spans="1:17" s="17" customFormat="1" x14ac:dyDescent="0.25">
      <c r="A38" s="15">
        <v>34</v>
      </c>
      <c r="B38" s="65">
        <v>45377</v>
      </c>
      <c r="C38" s="15" t="s">
        <v>379</v>
      </c>
      <c r="D38" s="15" t="s">
        <v>143</v>
      </c>
      <c r="E38" s="13" t="s">
        <v>380</v>
      </c>
      <c r="F38" s="15" t="s">
        <v>22</v>
      </c>
      <c r="G38" s="15"/>
      <c r="H38" s="15" t="s">
        <v>12</v>
      </c>
      <c r="I38" s="62">
        <v>631200</v>
      </c>
      <c r="J38" s="65">
        <v>45380</v>
      </c>
      <c r="K38" s="13" t="s">
        <v>396</v>
      </c>
      <c r="L38" s="13" t="s">
        <v>13</v>
      </c>
      <c r="M38" s="13" t="s">
        <v>397</v>
      </c>
      <c r="N38" s="15" t="s">
        <v>405</v>
      </c>
      <c r="O38" s="16">
        <v>631200</v>
      </c>
      <c r="P38" s="13" t="s">
        <v>8</v>
      </c>
      <c r="Q38" s="16">
        <f t="shared" si="0"/>
        <v>0</v>
      </c>
    </row>
    <row r="39" spans="1:17" s="73" customFormat="1" x14ac:dyDescent="0.25">
      <c r="A39" s="68">
        <v>35</v>
      </c>
      <c r="B39" s="69">
        <v>45377</v>
      </c>
      <c r="C39" s="68" t="s">
        <v>381</v>
      </c>
      <c r="D39" s="68" t="s">
        <v>74</v>
      </c>
      <c r="E39" s="70" t="s">
        <v>382</v>
      </c>
      <c r="F39" s="68" t="s">
        <v>22</v>
      </c>
      <c r="G39" s="68"/>
      <c r="H39" s="68" t="s">
        <v>76</v>
      </c>
      <c r="I39" s="163">
        <v>17145900</v>
      </c>
      <c r="J39" s="69">
        <v>45377</v>
      </c>
      <c r="K39" s="70" t="s">
        <v>383</v>
      </c>
      <c r="L39" s="70" t="s">
        <v>13</v>
      </c>
      <c r="M39" s="70" t="s">
        <v>384</v>
      </c>
      <c r="N39" s="68" t="s">
        <v>400</v>
      </c>
      <c r="O39" s="72">
        <v>17145900</v>
      </c>
      <c r="P39" s="70" t="s">
        <v>10</v>
      </c>
      <c r="Q39" s="72">
        <f t="shared" si="0"/>
        <v>0</v>
      </c>
    </row>
    <row r="40" spans="1:17" s="59" customFormat="1" x14ac:dyDescent="0.25">
      <c r="A40" s="60">
        <v>36</v>
      </c>
      <c r="B40" s="82">
        <v>45379</v>
      </c>
      <c r="C40" s="159" t="s">
        <v>385</v>
      </c>
      <c r="D40" s="60" t="s">
        <v>386</v>
      </c>
      <c r="E40" s="160" t="s">
        <v>387</v>
      </c>
      <c r="F40" s="60" t="s">
        <v>22</v>
      </c>
      <c r="G40" s="161"/>
      <c r="H40" s="162" t="s">
        <v>12</v>
      </c>
      <c r="I40" s="85">
        <v>16100</v>
      </c>
      <c r="J40" s="82">
        <v>45380</v>
      </c>
      <c r="K40" s="56" t="s">
        <v>391</v>
      </c>
      <c r="L40" s="56" t="s">
        <v>13</v>
      </c>
      <c r="M40" s="56" t="s">
        <v>392</v>
      </c>
      <c r="N40" s="60" t="s">
        <v>399</v>
      </c>
      <c r="O40" s="55">
        <v>16100</v>
      </c>
      <c r="P40" s="56" t="s">
        <v>10</v>
      </c>
      <c r="Q40" s="55">
        <f t="shared" si="0"/>
        <v>0</v>
      </c>
    </row>
    <row r="41" spans="1:17" s="59" customFormat="1" x14ac:dyDescent="0.25">
      <c r="A41" s="60">
        <v>37</v>
      </c>
      <c r="B41" s="82">
        <v>45379</v>
      </c>
      <c r="C41" s="159" t="s">
        <v>388</v>
      </c>
      <c r="D41" s="60" t="s">
        <v>389</v>
      </c>
      <c r="E41" s="161" t="s">
        <v>390</v>
      </c>
      <c r="F41" s="60" t="s">
        <v>22</v>
      </c>
      <c r="G41" s="161"/>
      <c r="H41" s="162" t="s">
        <v>55</v>
      </c>
      <c r="I41" s="85">
        <v>90700</v>
      </c>
      <c r="J41" s="82">
        <v>45380</v>
      </c>
      <c r="K41" s="56" t="s">
        <v>391</v>
      </c>
      <c r="L41" s="56" t="s">
        <v>13</v>
      </c>
      <c r="M41" s="56" t="s">
        <v>392</v>
      </c>
      <c r="N41" s="60" t="s">
        <v>399</v>
      </c>
      <c r="O41" s="55">
        <v>90700</v>
      </c>
      <c r="P41" s="56" t="s">
        <v>10</v>
      </c>
      <c r="Q41" s="55">
        <f t="shared" si="0"/>
        <v>0</v>
      </c>
    </row>
    <row r="42" spans="1:17" s="17" customFormat="1" x14ac:dyDescent="0.25">
      <c r="A42" s="15">
        <v>38</v>
      </c>
      <c r="B42" s="65">
        <v>45380</v>
      </c>
      <c r="C42" s="106" t="s">
        <v>393</v>
      </c>
      <c r="D42" s="65" t="s">
        <v>394</v>
      </c>
      <c r="E42" s="164" t="s">
        <v>395</v>
      </c>
      <c r="F42" s="165" t="s">
        <v>22</v>
      </c>
      <c r="G42" s="166"/>
      <c r="H42" s="167" t="s">
        <v>82</v>
      </c>
      <c r="I42" s="16">
        <v>40400</v>
      </c>
      <c r="J42" s="65">
        <v>45380</v>
      </c>
      <c r="K42" s="13" t="s">
        <v>396</v>
      </c>
      <c r="L42" s="13" t="s">
        <v>13</v>
      </c>
      <c r="M42" s="13" t="s">
        <v>397</v>
      </c>
      <c r="N42" s="15" t="s">
        <v>405</v>
      </c>
      <c r="O42" s="16">
        <v>40400</v>
      </c>
      <c r="P42" s="13" t="s">
        <v>8</v>
      </c>
      <c r="Q42" s="16">
        <f t="shared" si="0"/>
        <v>0</v>
      </c>
    </row>
    <row r="43" spans="1:17" s="186" customFormat="1" x14ac:dyDescent="0.25">
      <c r="A43" s="176">
        <v>39</v>
      </c>
      <c r="B43" s="177">
        <v>45380</v>
      </c>
      <c r="C43" s="178" t="s">
        <v>401</v>
      </c>
      <c r="D43" s="179" t="s">
        <v>13</v>
      </c>
      <c r="E43" s="180" t="s">
        <v>402</v>
      </c>
      <c r="F43" s="181"/>
      <c r="G43" s="182"/>
      <c r="H43" s="183"/>
      <c r="I43" s="184">
        <v>1601400</v>
      </c>
      <c r="J43" s="177">
        <v>45380</v>
      </c>
      <c r="K43" s="185" t="s">
        <v>403</v>
      </c>
      <c r="L43" s="185" t="s">
        <v>13</v>
      </c>
      <c r="M43" s="185" t="s">
        <v>404</v>
      </c>
      <c r="N43" s="176"/>
      <c r="O43" s="184">
        <v>1601400</v>
      </c>
      <c r="P43" s="185" t="s">
        <v>10</v>
      </c>
      <c r="Q43" s="184">
        <f t="shared" si="0"/>
        <v>0</v>
      </c>
    </row>
    <row r="44" spans="1:17" s="1" customFormat="1" ht="36" x14ac:dyDescent="0.25">
      <c r="A44" s="636" t="s">
        <v>18</v>
      </c>
      <c r="B44" s="637"/>
      <c r="C44" s="637"/>
      <c r="D44" s="637"/>
      <c r="E44" s="637"/>
      <c r="F44" s="637"/>
      <c r="G44" s="637"/>
      <c r="H44" s="637"/>
      <c r="I44" s="637"/>
      <c r="J44" s="637"/>
      <c r="K44" s="637"/>
      <c r="L44" s="637"/>
      <c r="M44" s="637"/>
      <c r="N44" s="637"/>
      <c r="O44" s="637"/>
      <c r="P44" s="638"/>
      <c r="Q44" s="158">
        <f>SUM(Q5:Q42)</f>
        <v>0</v>
      </c>
    </row>
    <row r="46" spans="1:17" x14ac:dyDescent="0.25">
      <c r="P46" t="s">
        <v>398</v>
      </c>
      <c r="Q46" s="168">
        <f>Q431</f>
        <v>0</v>
      </c>
    </row>
    <row r="47" spans="1:17" x14ac:dyDescent="0.25">
      <c r="A47" s="169"/>
      <c r="B47" s="170"/>
      <c r="C47" s="171"/>
      <c r="D47" s="172"/>
      <c r="E47" s="171"/>
      <c r="F47" s="173"/>
      <c r="G47" s="174"/>
      <c r="H47" s="175"/>
    </row>
  </sheetData>
  <mergeCells count="16">
    <mergeCell ref="A44:P44"/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  <mergeCell ref="P3:P4"/>
    <mergeCell ref="Q3:Q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56"/>
  <sheetViews>
    <sheetView topLeftCell="H4" workbookViewId="0">
      <selection activeCell="N26" sqref="N26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6" width="12.7109375" customWidth="1"/>
    <col min="7" max="7" width="0.140625" hidden="1" customWidth="1"/>
    <col min="8" max="8" width="14.5703125" customWidth="1"/>
    <col min="9" max="9" width="13.85546875" customWidth="1"/>
    <col min="10" max="10" width="21.42578125" customWidth="1"/>
    <col min="11" max="11" width="42.7109375" style="12" customWidth="1"/>
    <col min="12" max="12" width="20.28515625" customWidth="1"/>
    <col min="13" max="13" width="18.42578125" customWidth="1"/>
    <col min="14" max="14" width="39.28515625" customWidth="1"/>
    <col min="15" max="15" width="13.7109375" customWidth="1"/>
    <col min="16" max="16" width="27.2851562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18" ht="15" customHeight="1" x14ac:dyDescent="0.25">
      <c r="A1" s="639" t="s">
        <v>11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18" ht="15" customHeight="1" x14ac:dyDescent="0.25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</row>
    <row r="3" spans="1:18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42" t="s">
        <v>4</v>
      </c>
      <c r="K3" s="631" t="s">
        <v>5</v>
      </c>
      <c r="L3" s="275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18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42"/>
      <c r="K4" s="631"/>
      <c r="L4" s="275"/>
      <c r="M4" s="631"/>
      <c r="N4" s="631"/>
      <c r="O4" s="631"/>
      <c r="P4" s="631"/>
      <c r="Q4" s="633"/>
    </row>
    <row r="5" spans="1:18" s="139" customFormat="1" x14ac:dyDescent="0.25">
      <c r="A5" s="128">
        <v>1</v>
      </c>
      <c r="B5" s="129">
        <v>45384</v>
      </c>
      <c r="C5" s="130" t="s">
        <v>512</v>
      </c>
      <c r="D5" s="131" t="s">
        <v>205</v>
      </c>
      <c r="E5" s="142" t="s">
        <v>511</v>
      </c>
      <c r="F5" s="133" t="s">
        <v>86</v>
      </c>
      <c r="G5" s="140"/>
      <c r="H5" s="135" t="s">
        <v>173</v>
      </c>
      <c r="I5" s="271">
        <v>70000</v>
      </c>
      <c r="J5" s="274">
        <v>45388</v>
      </c>
      <c r="K5" s="138" t="s">
        <v>500</v>
      </c>
      <c r="L5" s="273" t="s">
        <v>13</v>
      </c>
      <c r="M5" s="131" t="s">
        <v>499</v>
      </c>
      <c r="N5" s="131" t="s">
        <v>498</v>
      </c>
      <c r="O5" s="272">
        <v>70000</v>
      </c>
      <c r="P5" s="138" t="s">
        <v>8</v>
      </c>
      <c r="Q5" s="271">
        <f t="shared" ref="Q5:Q31" si="0">I5-O5</f>
        <v>0</v>
      </c>
    </row>
    <row r="6" spans="1:18" s="139" customFormat="1" x14ac:dyDescent="0.25">
      <c r="A6" s="131">
        <v>2</v>
      </c>
      <c r="B6" s="129">
        <v>45384</v>
      </c>
      <c r="C6" s="130" t="s">
        <v>510</v>
      </c>
      <c r="D6" s="131" t="s">
        <v>509</v>
      </c>
      <c r="E6" s="132" t="s">
        <v>508</v>
      </c>
      <c r="F6" s="133" t="s">
        <v>22</v>
      </c>
      <c r="G6" s="140"/>
      <c r="H6" s="135" t="s">
        <v>12</v>
      </c>
      <c r="I6" s="271">
        <v>20500</v>
      </c>
      <c r="J6" s="274">
        <v>45388</v>
      </c>
      <c r="K6" s="138" t="s">
        <v>500</v>
      </c>
      <c r="L6" s="273" t="s">
        <v>13</v>
      </c>
      <c r="M6" s="131" t="s">
        <v>499</v>
      </c>
      <c r="N6" s="131" t="s">
        <v>498</v>
      </c>
      <c r="O6" s="272">
        <v>20500</v>
      </c>
      <c r="P6" s="138" t="s">
        <v>8</v>
      </c>
      <c r="Q6" s="271">
        <f t="shared" si="0"/>
        <v>0</v>
      </c>
    </row>
    <row r="7" spans="1:18" s="139" customFormat="1" ht="15.75" customHeight="1" x14ac:dyDescent="0.25">
      <c r="A7" s="128">
        <v>3</v>
      </c>
      <c r="B7" s="129">
        <v>45384</v>
      </c>
      <c r="C7" s="130" t="s">
        <v>507</v>
      </c>
      <c r="D7" s="131" t="s">
        <v>506</v>
      </c>
      <c r="E7" s="133" t="s">
        <v>505</v>
      </c>
      <c r="F7" s="133" t="s">
        <v>22</v>
      </c>
      <c r="G7" s="140"/>
      <c r="H7" s="135" t="s">
        <v>55</v>
      </c>
      <c r="I7" s="271">
        <v>197700</v>
      </c>
      <c r="J7" s="274">
        <v>45388</v>
      </c>
      <c r="K7" s="138" t="s">
        <v>500</v>
      </c>
      <c r="L7" s="273" t="s">
        <v>13</v>
      </c>
      <c r="M7" s="138" t="s">
        <v>499</v>
      </c>
      <c r="N7" s="131" t="s">
        <v>498</v>
      </c>
      <c r="O7" s="272">
        <v>197700</v>
      </c>
      <c r="P7" s="138" t="s">
        <v>8</v>
      </c>
      <c r="Q7" s="271">
        <f t="shared" si="0"/>
        <v>0</v>
      </c>
    </row>
    <row r="8" spans="1:18" s="139" customFormat="1" x14ac:dyDescent="0.25">
      <c r="A8" s="131">
        <v>4</v>
      </c>
      <c r="B8" s="129">
        <v>45384</v>
      </c>
      <c r="C8" s="130" t="s">
        <v>504</v>
      </c>
      <c r="D8" s="131" t="s">
        <v>244</v>
      </c>
      <c r="E8" s="133" t="s">
        <v>503</v>
      </c>
      <c r="F8" s="133" t="s">
        <v>22</v>
      </c>
      <c r="G8" s="133"/>
      <c r="H8" s="135" t="s">
        <v>82</v>
      </c>
      <c r="I8" s="271">
        <v>196000</v>
      </c>
      <c r="J8" s="274">
        <v>45388</v>
      </c>
      <c r="K8" s="138" t="s">
        <v>500</v>
      </c>
      <c r="L8" s="273" t="s">
        <v>13</v>
      </c>
      <c r="M8" s="138" t="s">
        <v>499</v>
      </c>
      <c r="N8" s="131" t="s">
        <v>498</v>
      </c>
      <c r="O8" s="272">
        <v>196000</v>
      </c>
      <c r="P8" s="138" t="s">
        <v>8</v>
      </c>
      <c r="Q8" s="271">
        <f t="shared" si="0"/>
        <v>0</v>
      </c>
    </row>
    <row r="9" spans="1:18" s="139" customFormat="1" x14ac:dyDescent="0.25">
      <c r="A9" s="128">
        <v>5</v>
      </c>
      <c r="B9" s="129">
        <v>45386</v>
      </c>
      <c r="C9" s="130" t="s">
        <v>502</v>
      </c>
      <c r="D9" s="131" t="s">
        <v>305</v>
      </c>
      <c r="E9" s="133" t="s">
        <v>501</v>
      </c>
      <c r="F9" s="133" t="s">
        <v>22</v>
      </c>
      <c r="G9" s="133"/>
      <c r="H9" s="135" t="s">
        <v>12</v>
      </c>
      <c r="I9" s="271">
        <v>73900</v>
      </c>
      <c r="J9" s="274">
        <v>45388</v>
      </c>
      <c r="K9" s="138" t="s">
        <v>500</v>
      </c>
      <c r="L9" s="273" t="s">
        <v>13</v>
      </c>
      <c r="M9" s="138" t="s">
        <v>499</v>
      </c>
      <c r="N9" s="131" t="s">
        <v>498</v>
      </c>
      <c r="O9" s="272">
        <v>73900</v>
      </c>
      <c r="P9" s="138" t="s">
        <v>8</v>
      </c>
      <c r="Q9" s="271">
        <f t="shared" si="0"/>
        <v>0</v>
      </c>
    </row>
    <row r="10" spans="1:18" s="139" customFormat="1" x14ac:dyDescent="0.25">
      <c r="A10" s="131">
        <v>6</v>
      </c>
      <c r="B10" s="129">
        <v>45388</v>
      </c>
      <c r="C10" s="130" t="s">
        <v>497</v>
      </c>
      <c r="D10" s="131" t="s">
        <v>211</v>
      </c>
      <c r="E10" s="133" t="s">
        <v>496</v>
      </c>
      <c r="F10" s="133" t="s">
        <v>22</v>
      </c>
      <c r="G10" s="133"/>
      <c r="H10" s="135" t="s">
        <v>12</v>
      </c>
      <c r="I10" s="271">
        <v>2105300</v>
      </c>
      <c r="J10" s="274">
        <v>45388</v>
      </c>
      <c r="K10" s="138" t="s">
        <v>495</v>
      </c>
      <c r="L10" s="273" t="s">
        <v>13</v>
      </c>
      <c r="M10" s="138" t="s">
        <v>494</v>
      </c>
      <c r="N10" s="131" t="s">
        <v>493</v>
      </c>
      <c r="O10" s="272">
        <f>1605300+500000</f>
        <v>2105300</v>
      </c>
      <c r="P10" s="138" t="s">
        <v>492</v>
      </c>
      <c r="Q10" s="271">
        <f t="shared" si="0"/>
        <v>0</v>
      </c>
    </row>
    <row r="11" spans="1:18" s="17" customFormat="1" x14ac:dyDescent="0.25">
      <c r="A11" s="241">
        <v>7</v>
      </c>
      <c r="B11" s="65">
        <v>45388</v>
      </c>
      <c r="C11" s="106" t="s">
        <v>491</v>
      </c>
      <c r="D11" s="15" t="s">
        <v>13</v>
      </c>
      <c r="E11" s="150" t="s">
        <v>490</v>
      </c>
      <c r="F11" s="150" t="s">
        <v>408</v>
      </c>
      <c r="G11" s="150"/>
      <c r="H11" s="151"/>
      <c r="I11" s="236">
        <v>500000</v>
      </c>
      <c r="J11" s="239">
        <v>45388</v>
      </c>
      <c r="K11" s="18" t="s">
        <v>489</v>
      </c>
      <c r="L11" s="270" t="s">
        <v>13</v>
      </c>
      <c r="M11" s="18" t="s">
        <v>488</v>
      </c>
      <c r="N11" s="15" t="s">
        <v>487</v>
      </c>
      <c r="O11" s="269">
        <v>500000</v>
      </c>
      <c r="P11" s="13" t="s">
        <v>449</v>
      </c>
      <c r="Q11" s="236">
        <f t="shared" si="0"/>
        <v>0</v>
      </c>
    </row>
    <row r="12" spans="1:18" s="1" customFormat="1" x14ac:dyDescent="0.25">
      <c r="A12" s="11">
        <v>8</v>
      </c>
      <c r="B12" s="63">
        <v>45390</v>
      </c>
      <c r="C12" s="197" t="s">
        <v>486</v>
      </c>
      <c r="D12" s="11" t="s">
        <v>13</v>
      </c>
      <c r="E12" s="109" t="s">
        <v>485</v>
      </c>
      <c r="F12" s="107" t="s">
        <v>482</v>
      </c>
      <c r="G12" s="110"/>
      <c r="H12" s="108"/>
      <c r="I12" s="235">
        <v>183488</v>
      </c>
      <c r="J12" s="191">
        <v>45390</v>
      </c>
      <c r="K12" s="9" t="s">
        <v>484</v>
      </c>
      <c r="L12" s="190" t="s">
        <v>45</v>
      </c>
      <c r="M12" s="9" t="s">
        <v>483</v>
      </c>
      <c r="N12" s="11" t="s">
        <v>482</v>
      </c>
      <c r="O12" s="268">
        <v>183488</v>
      </c>
      <c r="P12" s="9" t="s">
        <v>482</v>
      </c>
      <c r="Q12" s="189">
        <f t="shared" si="0"/>
        <v>0</v>
      </c>
    </row>
    <row r="13" spans="1:18" s="37" customFormat="1" x14ac:dyDescent="0.25">
      <c r="A13" s="121">
        <v>9</v>
      </c>
      <c r="B13" s="86">
        <v>45390</v>
      </c>
      <c r="C13" s="122" t="s">
        <v>481</v>
      </c>
      <c r="D13" s="87" t="s">
        <v>480</v>
      </c>
      <c r="E13" s="126" t="s">
        <v>479</v>
      </c>
      <c r="F13" s="123" t="s">
        <v>22</v>
      </c>
      <c r="G13" s="267"/>
      <c r="H13" s="125" t="s">
        <v>87</v>
      </c>
      <c r="I13" s="266">
        <v>21650</v>
      </c>
      <c r="J13" s="265">
        <v>45390</v>
      </c>
      <c r="K13" s="34" t="s">
        <v>478</v>
      </c>
      <c r="L13" s="264" t="s">
        <v>13</v>
      </c>
      <c r="M13" s="34" t="s">
        <v>477</v>
      </c>
      <c r="N13" s="87" t="s">
        <v>476</v>
      </c>
      <c r="O13" s="263">
        <v>21650</v>
      </c>
      <c r="P13" s="34" t="s">
        <v>8</v>
      </c>
      <c r="Q13" s="262">
        <f t="shared" si="0"/>
        <v>0</v>
      </c>
    </row>
    <row r="14" spans="1:18" s="26" customFormat="1" x14ac:dyDescent="0.25">
      <c r="A14" s="25">
        <v>10</v>
      </c>
      <c r="B14" s="81">
        <v>45391</v>
      </c>
      <c r="C14" s="261" t="s">
        <v>475</v>
      </c>
      <c r="D14" s="25" t="s">
        <v>225</v>
      </c>
      <c r="E14" s="260" t="s">
        <v>474</v>
      </c>
      <c r="F14" s="259" t="s">
        <v>22</v>
      </c>
      <c r="G14" s="258"/>
      <c r="H14" s="257" t="s">
        <v>24</v>
      </c>
      <c r="I14" s="256">
        <v>634200</v>
      </c>
      <c r="J14" s="255">
        <v>45391</v>
      </c>
      <c r="K14" s="22" t="s">
        <v>473</v>
      </c>
      <c r="L14" s="254" t="s">
        <v>13</v>
      </c>
      <c r="M14" s="22" t="s">
        <v>472</v>
      </c>
      <c r="N14" s="25" t="s">
        <v>471</v>
      </c>
      <c r="O14" s="253">
        <v>634200</v>
      </c>
      <c r="P14" s="22" t="s">
        <v>8</v>
      </c>
      <c r="Q14" s="252">
        <f t="shared" si="0"/>
        <v>0</v>
      </c>
    </row>
    <row r="15" spans="1:18" s="1" customFormat="1" x14ac:dyDescent="0.25">
      <c r="A15" s="64">
        <v>11</v>
      </c>
      <c r="B15" s="63">
        <v>45392</v>
      </c>
      <c r="C15" s="197" t="s">
        <v>470</v>
      </c>
      <c r="D15" s="11" t="s">
        <v>394</v>
      </c>
      <c r="E15" s="107" t="s">
        <v>469</v>
      </c>
      <c r="F15" s="107" t="s">
        <v>22</v>
      </c>
      <c r="G15" s="107"/>
      <c r="H15" s="108" t="s">
        <v>82</v>
      </c>
      <c r="I15" s="235">
        <v>29200</v>
      </c>
      <c r="J15" s="191">
        <v>45392</v>
      </c>
      <c r="K15" s="12" t="s">
        <v>468</v>
      </c>
      <c r="L15" s="251" t="s">
        <v>13</v>
      </c>
      <c r="M15" s="12" t="s">
        <v>467</v>
      </c>
      <c r="N15" s="11" t="s">
        <v>466</v>
      </c>
      <c r="O15" s="189">
        <v>29200</v>
      </c>
      <c r="P15" s="9" t="s">
        <v>465</v>
      </c>
      <c r="Q15" s="189">
        <f t="shared" si="0"/>
        <v>0</v>
      </c>
    </row>
    <row r="16" spans="1:18" s="149" customFormat="1" x14ac:dyDescent="0.25">
      <c r="A16" s="144">
        <v>12</v>
      </c>
      <c r="B16" s="145">
        <v>45405</v>
      </c>
      <c r="C16" s="250" t="s">
        <v>464</v>
      </c>
      <c r="D16" s="144" t="s">
        <v>267</v>
      </c>
      <c r="E16" s="249" t="s">
        <v>463</v>
      </c>
      <c r="F16" s="249" t="s">
        <v>22</v>
      </c>
      <c r="G16" s="249"/>
      <c r="H16" s="248" t="s">
        <v>12</v>
      </c>
      <c r="I16" s="247">
        <v>295500</v>
      </c>
      <c r="J16" s="246">
        <v>45406</v>
      </c>
      <c r="K16" s="146" t="s">
        <v>460</v>
      </c>
      <c r="L16" s="245" t="s">
        <v>13</v>
      </c>
      <c r="M16" s="146" t="s">
        <v>459</v>
      </c>
      <c r="N16" s="144"/>
      <c r="O16" s="243">
        <v>295500</v>
      </c>
      <c r="P16" s="146" t="s">
        <v>8</v>
      </c>
      <c r="Q16" s="243">
        <f t="shared" si="0"/>
        <v>0</v>
      </c>
      <c r="R16" s="149">
        <v>295500</v>
      </c>
    </row>
    <row r="17" spans="1:20" s="17" customFormat="1" x14ac:dyDescent="0.25">
      <c r="A17" s="241">
        <v>13</v>
      </c>
      <c r="B17" s="65">
        <v>45405</v>
      </c>
      <c r="C17" s="106" t="s">
        <v>462</v>
      </c>
      <c r="D17" s="15" t="s">
        <v>68</v>
      </c>
      <c r="E17" s="13" t="s">
        <v>461</v>
      </c>
      <c r="F17" s="150" t="s">
        <v>22</v>
      </c>
      <c r="G17" s="150"/>
      <c r="H17" s="151" t="s">
        <v>12</v>
      </c>
      <c r="I17" s="240">
        <v>123100</v>
      </c>
      <c r="J17" s="239">
        <v>45406</v>
      </c>
      <c r="K17" s="13" t="s">
        <v>460</v>
      </c>
      <c r="L17" s="244" t="s">
        <v>13</v>
      </c>
      <c r="M17" s="13" t="s">
        <v>459</v>
      </c>
      <c r="N17" s="15"/>
      <c r="O17" s="243">
        <f>88500+34600</f>
        <v>123100</v>
      </c>
      <c r="P17" s="13" t="s">
        <v>458</v>
      </c>
      <c r="Q17" s="236">
        <f t="shared" si="0"/>
        <v>0</v>
      </c>
      <c r="R17" s="17">
        <v>34600</v>
      </c>
    </row>
    <row r="18" spans="1:20" s="1" customFormat="1" x14ac:dyDescent="0.25">
      <c r="A18" s="11">
        <v>14</v>
      </c>
      <c r="B18" s="63">
        <v>45405</v>
      </c>
      <c r="C18" s="197" t="s">
        <v>457</v>
      </c>
      <c r="D18" s="11" t="s">
        <v>14</v>
      </c>
      <c r="E18" s="107" t="s">
        <v>456</v>
      </c>
      <c r="F18" s="107" t="s">
        <v>22</v>
      </c>
      <c r="G18" s="193"/>
      <c r="H18" s="108" t="s">
        <v>12</v>
      </c>
      <c r="I18" s="242">
        <v>859050</v>
      </c>
      <c r="J18" s="191">
        <v>45405</v>
      </c>
      <c r="K18" s="9" t="s">
        <v>455</v>
      </c>
      <c r="L18" s="190" t="s">
        <v>13</v>
      </c>
      <c r="M18" s="9" t="s">
        <v>454</v>
      </c>
      <c r="N18" s="11" t="s">
        <v>453</v>
      </c>
      <c r="O18" s="189">
        <v>859050</v>
      </c>
      <c r="P18" s="9" t="s">
        <v>10</v>
      </c>
      <c r="Q18" s="189">
        <f t="shared" si="0"/>
        <v>0</v>
      </c>
      <c r="R18" s="1">
        <f>SUM(R16:R17)</f>
        <v>330100</v>
      </c>
    </row>
    <row r="19" spans="1:20" s="17" customFormat="1" x14ac:dyDescent="0.25">
      <c r="A19" s="241">
        <v>15</v>
      </c>
      <c r="B19" s="65">
        <v>45406</v>
      </c>
      <c r="C19" s="106" t="s">
        <v>452</v>
      </c>
      <c r="D19" s="15" t="s">
        <v>451</v>
      </c>
      <c r="E19" s="150" t="s">
        <v>450</v>
      </c>
      <c r="F19" s="150" t="s">
        <v>22</v>
      </c>
      <c r="G19" s="166"/>
      <c r="H19" s="151" t="s">
        <v>12</v>
      </c>
      <c r="I19" s="240">
        <v>1017500</v>
      </c>
      <c r="J19" s="239">
        <v>45406</v>
      </c>
      <c r="K19" s="237" t="s">
        <v>446</v>
      </c>
      <c r="L19" s="238" t="s">
        <v>13</v>
      </c>
      <c r="M19" s="237" t="s">
        <v>445</v>
      </c>
      <c r="N19" s="15"/>
      <c r="O19" s="236">
        <v>1017500</v>
      </c>
      <c r="P19" s="13" t="s">
        <v>449</v>
      </c>
      <c r="Q19" s="236">
        <f t="shared" si="0"/>
        <v>0</v>
      </c>
    </row>
    <row r="20" spans="1:20" s="1" customFormat="1" x14ac:dyDescent="0.25">
      <c r="A20" s="11">
        <v>16</v>
      </c>
      <c r="B20" s="63">
        <v>45406</v>
      </c>
      <c r="C20" s="197" t="s">
        <v>448</v>
      </c>
      <c r="D20" s="11" t="s">
        <v>13</v>
      </c>
      <c r="E20" s="107" t="s">
        <v>447</v>
      </c>
      <c r="F20" s="107" t="s">
        <v>408</v>
      </c>
      <c r="G20" s="193"/>
      <c r="H20" s="108"/>
      <c r="I20" s="235">
        <v>1106000</v>
      </c>
      <c r="J20" s="191">
        <v>45406</v>
      </c>
      <c r="K20" s="143" t="s">
        <v>446</v>
      </c>
      <c r="L20" s="234" t="s">
        <v>13</v>
      </c>
      <c r="M20" s="143" t="s">
        <v>445</v>
      </c>
      <c r="N20" s="11"/>
      <c r="O20" s="189">
        <v>1106000</v>
      </c>
      <c r="P20" s="9" t="s">
        <v>44</v>
      </c>
      <c r="Q20" s="189">
        <f t="shared" si="0"/>
        <v>0</v>
      </c>
    </row>
    <row r="21" spans="1:20" s="199" customFormat="1" x14ac:dyDescent="0.25">
      <c r="A21" s="233">
        <v>17</v>
      </c>
      <c r="B21" s="211">
        <v>45406</v>
      </c>
      <c r="C21" s="210" t="s">
        <v>444</v>
      </c>
      <c r="D21" s="202" t="s">
        <v>443</v>
      </c>
      <c r="E21" s="201" t="s">
        <v>442</v>
      </c>
      <c r="F21" s="208" t="s">
        <v>22</v>
      </c>
      <c r="G21" s="208"/>
      <c r="H21" s="207" t="s">
        <v>82</v>
      </c>
      <c r="I21" s="206">
        <v>23000</v>
      </c>
      <c r="J21" s="211">
        <v>45406</v>
      </c>
      <c r="K21" s="204" t="s">
        <v>441</v>
      </c>
      <c r="L21" s="209" t="s">
        <v>13</v>
      </c>
      <c r="M21" s="208" t="s">
        <v>440</v>
      </c>
      <c r="N21" s="202" t="s">
        <v>439</v>
      </c>
      <c r="O21" s="200">
        <v>23000</v>
      </c>
      <c r="P21" s="201" t="s">
        <v>8</v>
      </c>
      <c r="Q21" s="200">
        <f t="shared" si="0"/>
        <v>0</v>
      </c>
    </row>
    <row r="22" spans="1:20" s="220" customFormat="1" x14ac:dyDescent="0.25">
      <c r="A22" s="224">
        <v>18</v>
      </c>
      <c r="B22" s="228">
        <v>45408</v>
      </c>
      <c r="C22" s="232" t="s">
        <v>438</v>
      </c>
      <c r="D22" s="226" t="s">
        <v>71</v>
      </c>
      <c r="E22" s="231" t="s">
        <v>437</v>
      </c>
      <c r="F22" s="231" t="s">
        <v>22</v>
      </c>
      <c r="G22" s="231"/>
      <c r="H22" s="230" t="s">
        <v>12</v>
      </c>
      <c r="I22" s="229">
        <v>33600</v>
      </c>
      <c r="J22" s="228">
        <v>45408</v>
      </c>
      <c r="K22" s="227" t="s">
        <v>436</v>
      </c>
      <c r="L22" s="226" t="s">
        <v>13</v>
      </c>
      <c r="M22" s="225" t="s">
        <v>435</v>
      </c>
      <c r="N22" s="224" t="s">
        <v>434</v>
      </c>
      <c r="O22" s="222">
        <v>33600</v>
      </c>
      <c r="P22" s="223" t="s">
        <v>8</v>
      </c>
      <c r="Q22" s="222">
        <f t="shared" si="0"/>
        <v>0</v>
      </c>
      <c r="R22" s="222"/>
      <c r="T22" s="221"/>
    </row>
    <row r="23" spans="1:20" s="73" customFormat="1" x14ac:dyDescent="0.25">
      <c r="A23" s="68">
        <v>19</v>
      </c>
      <c r="B23" s="69">
        <v>45408</v>
      </c>
      <c r="C23" s="219" t="s">
        <v>433</v>
      </c>
      <c r="D23" s="215" t="s">
        <v>219</v>
      </c>
      <c r="E23" s="214" t="s">
        <v>432</v>
      </c>
      <c r="F23" s="214" t="s">
        <v>86</v>
      </c>
      <c r="G23" s="214"/>
      <c r="H23" s="218" t="s">
        <v>173</v>
      </c>
      <c r="I23" s="217">
        <v>19235100</v>
      </c>
      <c r="J23" s="69">
        <v>45408</v>
      </c>
      <c r="K23" s="216" t="s">
        <v>431</v>
      </c>
      <c r="L23" s="215" t="s">
        <v>13</v>
      </c>
      <c r="M23" s="214" t="s">
        <v>430</v>
      </c>
      <c r="N23" s="68" t="s">
        <v>429</v>
      </c>
      <c r="O23" s="213">
        <v>19235100</v>
      </c>
      <c r="P23" s="70" t="s">
        <v>10</v>
      </c>
      <c r="Q23" s="213">
        <f t="shared" si="0"/>
        <v>0</v>
      </c>
      <c r="S23" s="212"/>
    </row>
    <row r="24" spans="1:20" s="199" customFormat="1" x14ac:dyDescent="0.25">
      <c r="A24" s="202">
        <v>20</v>
      </c>
      <c r="B24" s="211">
        <v>45411</v>
      </c>
      <c r="C24" s="210" t="s">
        <v>428</v>
      </c>
      <c r="D24" s="209" t="s">
        <v>211</v>
      </c>
      <c r="E24" s="208" t="s">
        <v>427</v>
      </c>
      <c r="F24" s="208" t="s">
        <v>22</v>
      </c>
      <c r="G24" s="208"/>
      <c r="H24" s="207" t="s">
        <v>12</v>
      </c>
      <c r="I24" s="206">
        <v>7601900</v>
      </c>
      <c r="J24" s="205">
        <v>45412</v>
      </c>
      <c r="K24" s="204" t="s">
        <v>417</v>
      </c>
      <c r="L24" s="203" t="s">
        <v>13</v>
      </c>
      <c r="M24" s="201" t="s">
        <v>421</v>
      </c>
      <c r="N24" s="202" t="s">
        <v>415</v>
      </c>
      <c r="O24" s="200">
        <v>7601900</v>
      </c>
      <c r="P24" s="201" t="s">
        <v>10</v>
      </c>
      <c r="Q24" s="200">
        <f t="shared" si="0"/>
        <v>0</v>
      </c>
    </row>
    <row r="25" spans="1:20" s="199" customFormat="1" x14ac:dyDescent="0.25">
      <c r="A25" s="202">
        <v>21</v>
      </c>
      <c r="B25" s="211">
        <v>45411</v>
      </c>
      <c r="C25" s="210" t="s">
        <v>426</v>
      </c>
      <c r="D25" s="209" t="s">
        <v>423</v>
      </c>
      <c r="E25" s="201" t="s">
        <v>425</v>
      </c>
      <c r="F25" s="208" t="s">
        <v>22</v>
      </c>
      <c r="G25" s="208"/>
      <c r="H25" s="207" t="s">
        <v>12</v>
      </c>
      <c r="I25" s="206">
        <v>471900</v>
      </c>
      <c r="J25" s="205">
        <v>45412</v>
      </c>
      <c r="K25" s="204" t="s">
        <v>417</v>
      </c>
      <c r="L25" s="203" t="s">
        <v>13</v>
      </c>
      <c r="M25" s="201" t="s">
        <v>421</v>
      </c>
      <c r="N25" s="202" t="s">
        <v>415</v>
      </c>
      <c r="O25" s="200">
        <v>471900</v>
      </c>
      <c r="P25" s="201" t="s">
        <v>10</v>
      </c>
      <c r="Q25" s="200">
        <f t="shared" si="0"/>
        <v>0</v>
      </c>
    </row>
    <row r="26" spans="1:20" s="199" customFormat="1" x14ac:dyDescent="0.25">
      <c r="A26" s="202">
        <v>22</v>
      </c>
      <c r="B26" s="211">
        <v>45411</v>
      </c>
      <c r="C26" s="210" t="s">
        <v>424</v>
      </c>
      <c r="D26" s="209" t="s">
        <v>423</v>
      </c>
      <c r="E26" s="208" t="s">
        <v>422</v>
      </c>
      <c r="F26" s="208" t="s">
        <v>22</v>
      </c>
      <c r="G26" s="208"/>
      <c r="H26" s="207" t="s">
        <v>12</v>
      </c>
      <c r="I26" s="206">
        <v>305800</v>
      </c>
      <c r="J26" s="205">
        <v>45412</v>
      </c>
      <c r="K26" s="204" t="s">
        <v>417</v>
      </c>
      <c r="L26" s="203" t="s">
        <v>13</v>
      </c>
      <c r="M26" s="201" t="s">
        <v>421</v>
      </c>
      <c r="N26" s="202" t="s">
        <v>415</v>
      </c>
      <c r="O26" s="200">
        <v>305800</v>
      </c>
      <c r="P26" s="201" t="s">
        <v>10</v>
      </c>
      <c r="Q26" s="200">
        <f t="shared" si="0"/>
        <v>0</v>
      </c>
    </row>
    <row r="27" spans="1:20" s="199" customFormat="1" x14ac:dyDescent="0.25">
      <c r="A27" s="202">
        <v>23</v>
      </c>
      <c r="B27" s="211">
        <v>45411</v>
      </c>
      <c r="C27" s="210" t="s">
        <v>420</v>
      </c>
      <c r="D27" s="209" t="s">
        <v>419</v>
      </c>
      <c r="E27" s="201" t="s">
        <v>418</v>
      </c>
      <c r="F27" s="208" t="s">
        <v>22</v>
      </c>
      <c r="G27" s="208"/>
      <c r="H27" s="207" t="s">
        <v>135</v>
      </c>
      <c r="I27" s="206">
        <v>3471300</v>
      </c>
      <c r="J27" s="205">
        <v>45412</v>
      </c>
      <c r="K27" s="204" t="s">
        <v>417</v>
      </c>
      <c r="L27" s="203" t="s">
        <v>13</v>
      </c>
      <c r="M27" s="201" t="s">
        <v>416</v>
      </c>
      <c r="N27" s="202" t="s">
        <v>415</v>
      </c>
      <c r="O27" s="200">
        <v>3471300</v>
      </c>
      <c r="P27" s="201" t="s">
        <v>10</v>
      </c>
      <c r="Q27" s="200">
        <f t="shared" si="0"/>
        <v>0</v>
      </c>
    </row>
    <row r="28" spans="1:20" s="149" customFormat="1" x14ac:dyDescent="0.25">
      <c r="A28" s="144">
        <v>24</v>
      </c>
      <c r="B28" s="145">
        <v>45412</v>
      </c>
      <c r="C28" s="144" t="s">
        <v>414</v>
      </c>
      <c r="D28" s="144" t="s">
        <v>394</v>
      </c>
      <c r="E28" s="146" t="s">
        <v>413</v>
      </c>
      <c r="F28" s="144" t="s">
        <v>22</v>
      </c>
      <c r="G28" s="144"/>
      <c r="H28" s="144" t="s">
        <v>82</v>
      </c>
      <c r="I28" s="284">
        <v>61600</v>
      </c>
      <c r="J28" s="246">
        <v>45415</v>
      </c>
      <c r="K28" s="146" t="s">
        <v>552</v>
      </c>
      <c r="L28" s="245" t="s">
        <v>13</v>
      </c>
      <c r="M28" s="146" t="s">
        <v>553</v>
      </c>
      <c r="N28" s="144" t="s">
        <v>554</v>
      </c>
      <c r="O28" s="243">
        <v>61600</v>
      </c>
      <c r="P28" s="146" t="s">
        <v>8</v>
      </c>
      <c r="Q28" s="243">
        <f t="shared" si="0"/>
        <v>0</v>
      </c>
    </row>
    <row r="29" spans="1:20" s="149" customFormat="1" x14ac:dyDescent="0.25">
      <c r="A29" s="144">
        <v>25</v>
      </c>
      <c r="B29" s="145">
        <v>45412</v>
      </c>
      <c r="C29" s="144" t="s">
        <v>412</v>
      </c>
      <c r="D29" s="144" t="s">
        <v>368</v>
      </c>
      <c r="E29" s="146" t="s">
        <v>411</v>
      </c>
      <c r="F29" s="144" t="s">
        <v>22</v>
      </c>
      <c r="G29" s="144"/>
      <c r="H29" s="144" t="s">
        <v>12</v>
      </c>
      <c r="I29" s="284">
        <v>555600</v>
      </c>
      <c r="J29" s="246">
        <v>45415</v>
      </c>
      <c r="K29" s="146" t="s">
        <v>552</v>
      </c>
      <c r="L29" s="245" t="s">
        <v>13</v>
      </c>
      <c r="M29" s="146" t="s">
        <v>553</v>
      </c>
      <c r="N29" s="144" t="s">
        <v>554</v>
      </c>
      <c r="O29" s="243">
        <v>555600</v>
      </c>
      <c r="P29" s="146" t="s">
        <v>8</v>
      </c>
      <c r="Q29" s="243">
        <f t="shared" si="0"/>
        <v>0</v>
      </c>
    </row>
    <row r="30" spans="1:20" s="1" customFormat="1" x14ac:dyDescent="0.25">
      <c r="A30" s="11">
        <v>26</v>
      </c>
      <c r="B30" s="63">
        <v>45412</v>
      </c>
      <c r="C30" s="11" t="s">
        <v>410</v>
      </c>
      <c r="D30" s="11" t="s">
        <v>13</v>
      </c>
      <c r="E30" s="9" t="s">
        <v>409</v>
      </c>
      <c r="F30" s="11" t="s">
        <v>408</v>
      </c>
      <c r="G30" s="11"/>
      <c r="H30" s="11"/>
      <c r="I30" s="198">
        <v>1610150</v>
      </c>
      <c r="J30" s="191">
        <v>45412</v>
      </c>
      <c r="K30" s="9" t="s">
        <v>407</v>
      </c>
      <c r="L30" s="190" t="s">
        <v>13</v>
      </c>
      <c r="M30" s="9" t="s">
        <v>406</v>
      </c>
      <c r="N30" s="11"/>
      <c r="O30" s="189">
        <v>1610150</v>
      </c>
      <c r="P30" s="9" t="s">
        <v>251</v>
      </c>
      <c r="Q30" s="189">
        <f t="shared" si="0"/>
        <v>0</v>
      </c>
    </row>
    <row r="31" spans="1:20" s="1" customFormat="1" x14ac:dyDescent="0.25">
      <c r="A31" s="11">
        <v>39</v>
      </c>
      <c r="B31" s="63"/>
      <c r="C31" s="197"/>
      <c r="D31" s="196"/>
      <c r="E31" s="195"/>
      <c r="F31" s="194"/>
      <c r="G31" s="193"/>
      <c r="H31" s="192"/>
      <c r="I31" s="189"/>
      <c r="J31" s="191"/>
      <c r="K31" s="9"/>
      <c r="L31" s="190"/>
      <c r="M31" s="9"/>
      <c r="N31" s="11"/>
      <c r="O31" s="189"/>
      <c r="P31" s="9"/>
      <c r="Q31" s="189">
        <f t="shared" si="0"/>
        <v>0</v>
      </c>
    </row>
    <row r="32" spans="1:20" s="1" customFormat="1" ht="36" x14ac:dyDescent="0.25">
      <c r="A32" s="636" t="s">
        <v>18</v>
      </c>
      <c r="B32" s="637"/>
      <c r="C32" s="637"/>
      <c r="D32" s="637"/>
      <c r="E32" s="637"/>
      <c r="F32" s="637"/>
      <c r="G32" s="637"/>
      <c r="H32" s="637"/>
      <c r="I32" s="637"/>
      <c r="J32" s="641"/>
      <c r="K32" s="641"/>
      <c r="L32" s="641"/>
      <c r="M32" s="641"/>
      <c r="N32" s="637"/>
      <c r="O32" s="637"/>
      <c r="P32" s="638"/>
      <c r="Q32" s="188">
        <f>SUM(Q5:Q30)</f>
        <v>0</v>
      </c>
    </row>
    <row r="33" spans="1:17" x14ac:dyDescent="0.25">
      <c r="K33"/>
    </row>
    <row r="34" spans="1:17" x14ac:dyDescent="0.25">
      <c r="K34"/>
      <c r="P34" t="s">
        <v>398</v>
      </c>
      <c r="Q34" s="168">
        <f>Q419</f>
        <v>0</v>
      </c>
    </row>
    <row r="35" spans="1:17" x14ac:dyDescent="0.25">
      <c r="A35" s="169"/>
      <c r="B35" s="170"/>
      <c r="C35" s="171"/>
      <c r="D35" s="172"/>
      <c r="E35" s="171"/>
      <c r="F35" s="173"/>
      <c r="G35" s="174"/>
      <c r="H35" s="187"/>
      <c r="K35"/>
    </row>
    <row r="36" spans="1:17" x14ac:dyDescent="0.25">
      <c r="K36"/>
    </row>
    <row r="37" spans="1:17" x14ac:dyDescent="0.25">
      <c r="K37"/>
    </row>
    <row r="38" spans="1:17" x14ac:dyDescent="0.25">
      <c r="K38"/>
    </row>
    <row r="39" spans="1:17" x14ac:dyDescent="0.25">
      <c r="K39"/>
    </row>
    <row r="40" spans="1:17" x14ac:dyDescent="0.25">
      <c r="K40"/>
    </row>
    <row r="41" spans="1:17" x14ac:dyDescent="0.25">
      <c r="K41"/>
    </row>
    <row r="42" spans="1:17" x14ac:dyDescent="0.25">
      <c r="K42"/>
    </row>
    <row r="43" spans="1:17" x14ac:dyDescent="0.25">
      <c r="K43"/>
    </row>
    <row r="44" spans="1:17" x14ac:dyDescent="0.25">
      <c r="K44"/>
    </row>
    <row r="45" spans="1:17" x14ac:dyDescent="0.25">
      <c r="K45"/>
    </row>
    <row r="46" spans="1:17" x14ac:dyDescent="0.25">
      <c r="K46"/>
    </row>
    <row r="47" spans="1:17" x14ac:dyDescent="0.25">
      <c r="K47"/>
    </row>
    <row r="48" spans="1:17" x14ac:dyDescent="0.25">
      <c r="K48"/>
    </row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</sheetData>
  <mergeCells count="16">
    <mergeCell ref="P3:P4"/>
    <mergeCell ref="Q3:Q4"/>
    <mergeCell ref="A32:P32"/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6"/>
  <sheetViews>
    <sheetView topLeftCell="K34" workbookViewId="0">
      <selection activeCell="N55" sqref="N55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6" width="12.7109375" customWidth="1"/>
    <col min="7" max="7" width="0.140625" hidden="1" customWidth="1"/>
    <col min="8" max="8" width="14.5703125" customWidth="1"/>
    <col min="9" max="9" width="13.85546875" customWidth="1"/>
    <col min="10" max="10" width="21.42578125" customWidth="1"/>
    <col min="11" max="11" width="42.7109375" style="12" customWidth="1"/>
    <col min="12" max="12" width="20.28515625" customWidth="1"/>
    <col min="13" max="13" width="18.42578125" customWidth="1"/>
    <col min="14" max="14" width="39.28515625" customWidth="1"/>
    <col min="15" max="15" width="13.7109375" customWidth="1"/>
    <col min="16" max="16" width="27.2851562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19" ht="15" customHeight="1" x14ac:dyDescent="0.25">
      <c r="A1" s="639" t="s">
        <v>11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19" ht="15" customHeight="1" x14ac:dyDescent="0.25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</row>
    <row r="3" spans="1:19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42" t="s">
        <v>4</v>
      </c>
      <c r="K3" s="631" t="s">
        <v>5</v>
      </c>
      <c r="L3" s="275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19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42"/>
      <c r="K4" s="631"/>
      <c r="L4" s="275"/>
      <c r="M4" s="631"/>
      <c r="N4" s="631"/>
      <c r="O4" s="631"/>
      <c r="P4" s="631"/>
      <c r="Q4" s="633"/>
    </row>
    <row r="5" spans="1:19" s="149" customFormat="1" x14ac:dyDescent="0.25">
      <c r="A5" s="278">
        <v>1</v>
      </c>
      <c r="B5" s="145">
        <v>45414</v>
      </c>
      <c r="C5" s="250" t="s">
        <v>513</v>
      </c>
      <c r="D5" s="144" t="s">
        <v>514</v>
      </c>
      <c r="E5" s="279" t="s">
        <v>515</v>
      </c>
      <c r="F5" s="249" t="s">
        <v>516</v>
      </c>
      <c r="G5" s="280" t="s">
        <v>517</v>
      </c>
      <c r="H5" s="281" t="s">
        <v>12</v>
      </c>
      <c r="I5" s="148">
        <v>292400</v>
      </c>
      <c r="J5" s="145">
        <v>45415</v>
      </c>
      <c r="K5" s="250" t="s">
        <v>552</v>
      </c>
      <c r="L5" s="144" t="s">
        <v>13</v>
      </c>
      <c r="M5" s="279" t="s">
        <v>553</v>
      </c>
      <c r="N5" s="144" t="s">
        <v>554</v>
      </c>
      <c r="O5" s="282">
        <v>292400</v>
      </c>
      <c r="P5" s="146" t="s">
        <v>8</v>
      </c>
      <c r="Q5" s="243">
        <f>I5-O5</f>
        <v>0</v>
      </c>
      <c r="R5" s="149">
        <v>555600</v>
      </c>
      <c r="S5" s="149">
        <v>61600</v>
      </c>
    </row>
    <row r="6" spans="1:19" s="149" customFormat="1" x14ac:dyDescent="0.25">
      <c r="A6" s="144">
        <v>2</v>
      </c>
      <c r="B6" s="145">
        <v>45414</v>
      </c>
      <c r="C6" s="250" t="s">
        <v>518</v>
      </c>
      <c r="D6" s="144" t="s">
        <v>205</v>
      </c>
      <c r="E6" s="279" t="s">
        <v>206</v>
      </c>
      <c r="F6" s="249" t="s">
        <v>86</v>
      </c>
      <c r="G6" s="280"/>
      <c r="H6" s="281" t="s">
        <v>173</v>
      </c>
      <c r="I6" s="148">
        <v>50000</v>
      </c>
      <c r="J6" s="145">
        <v>45415</v>
      </c>
      <c r="K6" s="250" t="s">
        <v>552</v>
      </c>
      <c r="L6" s="144" t="s">
        <v>13</v>
      </c>
      <c r="M6" s="279" t="s">
        <v>553</v>
      </c>
      <c r="N6" s="144" t="s">
        <v>554</v>
      </c>
      <c r="O6" s="282">
        <v>50000</v>
      </c>
      <c r="P6" s="146" t="s">
        <v>8</v>
      </c>
      <c r="Q6" s="243">
        <f>I6-O6</f>
        <v>0</v>
      </c>
    </row>
    <row r="7" spans="1:19" s="149" customFormat="1" ht="15.75" customHeight="1" x14ac:dyDescent="0.25">
      <c r="A7" s="278">
        <v>3</v>
      </c>
      <c r="B7" s="145">
        <v>45414</v>
      </c>
      <c r="C7" s="250" t="s">
        <v>519</v>
      </c>
      <c r="D7" s="144" t="s">
        <v>263</v>
      </c>
      <c r="E7" s="283" t="s">
        <v>520</v>
      </c>
      <c r="F7" s="249" t="s">
        <v>86</v>
      </c>
      <c r="G7" s="249"/>
      <c r="H7" s="281" t="s">
        <v>173</v>
      </c>
      <c r="I7" s="148">
        <v>100000</v>
      </c>
      <c r="J7" s="145">
        <v>45415</v>
      </c>
      <c r="K7" s="250" t="s">
        <v>552</v>
      </c>
      <c r="L7" s="144" t="s">
        <v>13</v>
      </c>
      <c r="M7" s="279" t="s">
        <v>553</v>
      </c>
      <c r="N7" s="144" t="s">
        <v>554</v>
      </c>
      <c r="O7" s="282">
        <v>100000</v>
      </c>
      <c r="P7" s="146" t="s">
        <v>8</v>
      </c>
      <c r="Q7" s="243">
        <f>I7-O7</f>
        <v>0</v>
      </c>
    </row>
    <row r="8" spans="1:19" s="49" customFormat="1" x14ac:dyDescent="0.25">
      <c r="A8" s="48">
        <v>4</v>
      </c>
      <c r="B8" s="75">
        <v>45415</v>
      </c>
      <c r="C8" s="294" t="s">
        <v>521</v>
      </c>
      <c r="D8" s="48" t="s">
        <v>522</v>
      </c>
      <c r="E8" s="295" t="s">
        <v>523</v>
      </c>
      <c r="F8" s="296" t="s">
        <v>86</v>
      </c>
      <c r="G8" s="297"/>
      <c r="H8" s="298" t="s">
        <v>87</v>
      </c>
      <c r="I8" s="20">
        <v>1900000</v>
      </c>
      <c r="J8" s="75">
        <v>45418</v>
      </c>
      <c r="K8" s="294" t="s">
        <v>550</v>
      </c>
      <c r="L8" s="48" t="s">
        <v>13</v>
      </c>
      <c r="M8" s="47" t="s">
        <v>551</v>
      </c>
      <c r="N8" s="48" t="s">
        <v>555</v>
      </c>
      <c r="O8" s="299">
        <f>1855500+44500</f>
        <v>1900000</v>
      </c>
      <c r="P8" s="7" t="s">
        <v>44</v>
      </c>
      <c r="Q8" s="300">
        <f>I8-O8</f>
        <v>0</v>
      </c>
    </row>
    <row r="9" spans="1:19" s="139" customFormat="1" x14ac:dyDescent="0.25">
      <c r="A9" s="128"/>
      <c r="B9" s="129"/>
      <c r="C9" s="130"/>
      <c r="D9" s="131"/>
      <c r="E9" s="132"/>
      <c r="F9" s="133"/>
      <c r="G9" s="140"/>
      <c r="H9" s="135"/>
      <c r="I9" s="127"/>
      <c r="J9" s="129">
        <v>45422</v>
      </c>
      <c r="K9" s="130" t="s">
        <v>562</v>
      </c>
      <c r="L9" s="131" t="s">
        <v>13</v>
      </c>
      <c r="M9" s="142" t="s">
        <v>563</v>
      </c>
      <c r="N9" s="131" t="s">
        <v>566</v>
      </c>
      <c r="O9" s="272"/>
      <c r="P9" s="138" t="s">
        <v>8</v>
      </c>
      <c r="Q9" s="271"/>
    </row>
    <row r="10" spans="1:19" s="49" customFormat="1" x14ac:dyDescent="0.25">
      <c r="A10" s="74">
        <v>5</v>
      </c>
      <c r="B10" s="75">
        <v>45418</v>
      </c>
      <c r="C10" s="294" t="s">
        <v>524</v>
      </c>
      <c r="D10" s="48" t="s">
        <v>13</v>
      </c>
      <c r="E10" s="295" t="s">
        <v>525</v>
      </c>
      <c r="F10" s="296" t="s">
        <v>39</v>
      </c>
      <c r="G10" s="297"/>
      <c r="H10" s="296"/>
      <c r="I10" s="20">
        <v>1855500</v>
      </c>
      <c r="J10" s="75">
        <v>45418</v>
      </c>
      <c r="K10" s="294" t="s">
        <v>550</v>
      </c>
      <c r="L10" s="48" t="s">
        <v>13</v>
      </c>
      <c r="M10" s="47" t="s">
        <v>551</v>
      </c>
      <c r="N10" s="48" t="s">
        <v>556</v>
      </c>
      <c r="O10" s="299">
        <v>1855500</v>
      </c>
      <c r="P10" s="7" t="s">
        <v>44</v>
      </c>
      <c r="Q10" s="300">
        <f t="shared" ref="Q10:Q51" si="0">I10-O10</f>
        <v>0</v>
      </c>
    </row>
    <row r="11" spans="1:19" s="26" customFormat="1" x14ac:dyDescent="0.25">
      <c r="A11" s="25">
        <v>6</v>
      </c>
      <c r="B11" s="81">
        <v>45419</v>
      </c>
      <c r="C11" s="261" t="s">
        <v>526</v>
      </c>
      <c r="D11" s="25" t="s">
        <v>143</v>
      </c>
      <c r="E11" s="259" t="s">
        <v>527</v>
      </c>
      <c r="F11" s="259" t="s">
        <v>516</v>
      </c>
      <c r="G11" s="292"/>
      <c r="H11" s="259" t="s">
        <v>12</v>
      </c>
      <c r="I11" s="21">
        <v>1000000</v>
      </c>
      <c r="J11" s="81">
        <v>45419</v>
      </c>
      <c r="K11" s="261" t="s">
        <v>557</v>
      </c>
      <c r="L11" s="25" t="s">
        <v>13</v>
      </c>
      <c r="M11" s="293" t="s">
        <v>558</v>
      </c>
      <c r="N11" s="25" t="s">
        <v>559</v>
      </c>
      <c r="O11" s="253">
        <v>1000000</v>
      </c>
      <c r="P11" s="22" t="s">
        <v>8</v>
      </c>
      <c r="Q11" s="252">
        <f t="shared" si="0"/>
        <v>0</v>
      </c>
    </row>
    <row r="12" spans="1:19" s="139" customFormat="1" x14ac:dyDescent="0.25">
      <c r="A12" s="128">
        <v>7</v>
      </c>
      <c r="B12" s="129">
        <v>45420</v>
      </c>
      <c r="C12" s="130" t="s">
        <v>528</v>
      </c>
      <c r="D12" s="131" t="s">
        <v>53</v>
      </c>
      <c r="E12" s="301" t="s">
        <v>529</v>
      </c>
      <c r="F12" s="133" t="s">
        <v>22</v>
      </c>
      <c r="G12" s="140"/>
      <c r="H12" s="133" t="s">
        <v>55</v>
      </c>
      <c r="I12" s="136">
        <v>115700</v>
      </c>
      <c r="J12" s="129">
        <v>45422</v>
      </c>
      <c r="K12" s="130" t="s">
        <v>562</v>
      </c>
      <c r="L12" s="131" t="s">
        <v>13</v>
      </c>
      <c r="M12" s="142" t="s">
        <v>563</v>
      </c>
      <c r="N12" s="131" t="s">
        <v>566</v>
      </c>
      <c r="O12" s="272">
        <v>115700</v>
      </c>
      <c r="P12" s="138" t="s">
        <v>8</v>
      </c>
      <c r="Q12" s="271">
        <f t="shared" si="0"/>
        <v>0</v>
      </c>
    </row>
    <row r="13" spans="1:19" s="139" customFormat="1" x14ac:dyDescent="0.25">
      <c r="A13" s="131">
        <v>8</v>
      </c>
      <c r="B13" s="129">
        <v>45420</v>
      </c>
      <c r="C13" s="130" t="s">
        <v>530</v>
      </c>
      <c r="D13" s="131" t="s">
        <v>531</v>
      </c>
      <c r="E13" s="301" t="s">
        <v>532</v>
      </c>
      <c r="F13" s="133" t="s">
        <v>22</v>
      </c>
      <c r="G13" s="140"/>
      <c r="H13" s="133" t="s">
        <v>12</v>
      </c>
      <c r="I13" s="136">
        <v>249000</v>
      </c>
      <c r="J13" s="129">
        <v>45422</v>
      </c>
      <c r="K13" s="130" t="s">
        <v>562</v>
      </c>
      <c r="L13" s="131" t="s">
        <v>13</v>
      </c>
      <c r="M13" s="142" t="s">
        <v>563</v>
      </c>
      <c r="N13" s="131" t="s">
        <v>566</v>
      </c>
      <c r="O13" s="272">
        <v>249000</v>
      </c>
      <c r="P13" s="138" t="s">
        <v>8</v>
      </c>
      <c r="Q13" s="271">
        <f t="shared" si="0"/>
        <v>0</v>
      </c>
    </row>
    <row r="14" spans="1:19" s="33" customFormat="1" x14ac:dyDescent="0.25">
      <c r="A14" s="285">
        <v>9</v>
      </c>
      <c r="B14" s="99">
        <v>45420</v>
      </c>
      <c r="C14" s="286" t="s">
        <v>533</v>
      </c>
      <c r="D14" s="31" t="s">
        <v>112</v>
      </c>
      <c r="E14" s="287" t="s">
        <v>534</v>
      </c>
      <c r="F14" s="288" t="s">
        <v>39</v>
      </c>
      <c r="G14" s="289"/>
      <c r="H14" s="288"/>
      <c r="I14" s="103">
        <v>332000</v>
      </c>
      <c r="J14" s="99">
        <v>45420</v>
      </c>
      <c r="K14" s="286" t="s">
        <v>560</v>
      </c>
      <c r="L14" s="31" t="s">
        <v>112</v>
      </c>
      <c r="M14" s="100" t="s">
        <v>561</v>
      </c>
      <c r="N14" s="31" t="s">
        <v>567</v>
      </c>
      <c r="O14" s="290">
        <v>332000</v>
      </c>
      <c r="P14" s="28" t="s">
        <v>8</v>
      </c>
      <c r="Q14" s="291">
        <f t="shared" si="0"/>
        <v>0</v>
      </c>
    </row>
    <row r="15" spans="1:19" s="139" customFormat="1" x14ac:dyDescent="0.25">
      <c r="A15" s="131">
        <v>10</v>
      </c>
      <c r="B15" s="129">
        <v>45421</v>
      </c>
      <c r="C15" s="130" t="s">
        <v>535</v>
      </c>
      <c r="D15" s="131" t="s">
        <v>53</v>
      </c>
      <c r="E15" s="301" t="s">
        <v>536</v>
      </c>
      <c r="F15" s="133" t="s">
        <v>22</v>
      </c>
      <c r="G15" s="140"/>
      <c r="H15" s="133" t="s">
        <v>12</v>
      </c>
      <c r="I15" s="136">
        <v>249600</v>
      </c>
      <c r="J15" s="129">
        <v>45422</v>
      </c>
      <c r="K15" s="130" t="s">
        <v>562</v>
      </c>
      <c r="L15" s="131" t="s">
        <v>13</v>
      </c>
      <c r="M15" s="142" t="s">
        <v>563</v>
      </c>
      <c r="N15" s="131" t="s">
        <v>566</v>
      </c>
      <c r="O15" s="272">
        <v>249600</v>
      </c>
      <c r="P15" s="138" t="s">
        <v>8</v>
      </c>
      <c r="Q15" s="271">
        <f t="shared" si="0"/>
        <v>0</v>
      </c>
    </row>
    <row r="16" spans="1:19" s="139" customFormat="1" x14ac:dyDescent="0.25">
      <c r="A16" s="128">
        <v>11</v>
      </c>
      <c r="B16" s="129">
        <v>45421</v>
      </c>
      <c r="C16" s="130" t="s">
        <v>537</v>
      </c>
      <c r="D16" s="131" t="s">
        <v>538</v>
      </c>
      <c r="E16" s="301" t="s">
        <v>539</v>
      </c>
      <c r="F16" s="133" t="s">
        <v>22</v>
      </c>
      <c r="G16" s="134"/>
      <c r="H16" s="302" t="s">
        <v>12</v>
      </c>
      <c r="I16" s="136">
        <v>877200</v>
      </c>
      <c r="J16" s="129">
        <v>45422</v>
      </c>
      <c r="K16" s="130" t="s">
        <v>562</v>
      </c>
      <c r="L16" s="131" t="s">
        <v>13</v>
      </c>
      <c r="M16" s="142" t="s">
        <v>563</v>
      </c>
      <c r="N16" s="131" t="s">
        <v>566</v>
      </c>
      <c r="O16" s="271">
        <v>877200</v>
      </c>
      <c r="P16" s="138" t="s">
        <v>8</v>
      </c>
      <c r="Q16" s="271">
        <f t="shared" si="0"/>
        <v>0</v>
      </c>
    </row>
    <row r="17" spans="1:20" s="139" customFormat="1" x14ac:dyDescent="0.25">
      <c r="A17" s="131">
        <v>12</v>
      </c>
      <c r="B17" s="129">
        <v>45421</v>
      </c>
      <c r="C17" s="130" t="s">
        <v>540</v>
      </c>
      <c r="D17" s="131" t="s">
        <v>541</v>
      </c>
      <c r="E17" s="133" t="s">
        <v>542</v>
      </c>
      <c r="F17" s="133" t="s">
        <v>22</v>
      </c>
      <c r="G17" s="134"/>
      <c r="H17" s="302" t="s">
        <v>12</v>
      </c>
      <c r="I17" s="136">
        <v>886600</v>
      </c>
      <c r="J17" s="129">
        <v>45422</v>
      </c>
      <c r="K17" s="130" t="s">
        <v>562</v>
      </c>
      <c r="L17" s="131" t="s">
        <v>13</v>
      </c>
      <c r="M17" s="142" t="s">
        <v>563</v>
      </c>
      <c r="N17" s="131" t="s">
        <v>566</v>
      </c>
      <c r="O17" s="271">
        <v>886600</v>
      </c>
      <c r="P17" s="138" t="s">
        <v>8</v>
      </c>
      <c r="Q17" s="271">
        <f t="shared" si="0"/>
        <v>0</v>
      </c>
    </row>
    <row r="18" spans="1:20" s="139" customFormat="1" x14ac:dyDescent="0.25">
      <c r="A18" s="128">
        <v>13</v>
      </c>
      <c r="B18" s="129">
        <v>45421</v>
      </c>
      <c r="C18" s="130" t="s">
        <v>543</v>
      </c>
      <c r="D18" s="131" t="s">
        <v>544</v>
      </c>
      <c r="E18" s="301" t="s">
        <v>545</v>
      </c>
      <c r="F18" s="133" t="s">
        <v>22</v>
      </c>
      <c r="G18" s="302"/>
      <c r="H18" s="302" t="s">
        <v>12</v>
      </c>
      <c r="I18" s="136">
        <v>584800</v>
      </c>
      <c r="J18" s="129">
        <v>45422</v>
      </c>
      <c r="K18" s="130" t="s">
        <v>562</v>
      </c>
      <c r="L18" s="131" t="s">
        <v>13</v>
      </c>
      <c r="M18" s="142" t="s">
        <v>563</v>
      </c>
      <c r="N18" s="131" t="s">
        <v>566</v>
      </c>
      <c r="O18" s="271">
        <v>584800</v>
      </c>
      <c r="P18" s="138" t="s">
        <v>8</v>
      </c>
      <c r="Q18" s="271">
        <f t="shared" si="0"/>
        <v>0</v>
      </c>
    </row>
    <row r="19" spans="1:20" s="139" customFormat="1" x14ac:dyDescent="0.25">
      <c r="A19" s="131">
        <v>14</v>
      </c>
      <c r="B19" s="129">
        <v>45422</v>
      </c>
      <c r="C19" s="130" t="s">
        <v>546</v>
      </c>
      <c r="D19" s="131" t="s">
        <v>151</v>
      </c>
      <c r="E19" s="132" t="s">
        <v>547</v>
      </c>
      <c r="F19" s="133" t="s">
        <v>22</v>
      </c>
      <c r="G19" s="303"/>
      <c r="H19" s="302" t="s">
        <v>12</v>
      </c>
      <c r="I19" s="136">
        <v>583900</v>
      </c>
      <c r="J19" s="129">
        <v>45422</v>
      </c>
      <c r="K19" s="130" t="s">
        <v>562</v>
      </c>
      <c r="L19" s="131" t="s">
        <v>13</v>
      </c>
      <c r="M19" s="142" t="s">
        <v>563</v>
      </c>
      <c r="N19" s="131" t="s">
        <v>566</v>
      </c>
      <c r="O19" s="271">
        <v>583900</v>
      </c>
      <c r="P19" s="138" t="s">
        <v>8</v>
      </c>
      <c r="Q19" s="271">
        <f t="shared" si="0"/>
        <v>0</v>
      </c>
    </row>
    <row r="20" spans="1:20" s="37" customFormat="1" x14ac:dyDescent="0.25">
      <c r="A20" s="121">
        <v>15</v>
      </c>
      <c r="B20" s="86">
        <v>45422</v>
      </c>
      <c r="C20" s="122" t="s">
        <v>548</v>
      </c>
      <c r="D20" s="87" t="s">
        <v>225</v>
      </c>
      <c r="E20" s="123" t="s">
        <v>549</v>
      </c>
      <c r="F20" s="123" t="s">
        <v>22</v>
      </c>
      <c r="G20" s="123"/>
      <c r="H20" s="125" t="s">
        <v>24</v>
      </c>
      <c r="I20" s="304">
        <v>727700</v>
      </c>
      <c r="J20" s="86">
        <v>45422</v>
      </c>
      <c r="K20" s="122" t="s">
        <v>564</v>
      </c>
      <c r="L20" s="87" t="s">
        <v>13</v>
      </c>
      <c r="M20" s="88" t="s">
        <v>565</v>
      </c>
      <c r="N20" s="87" t="s">
        <v>568</v>
      </c>
      <c r="O20" s="262">
        <v>727700</v>
      </c>
      <c r="P20" s="34" t="s">
        <v>8</v>
      </c>
      <c r="Q20" s="262">
        <f t="shared" si="0"/>
        <v>0</v>
      </c>
    </row>
    <row r="21" spans="1:20" s="1" customFormat="1" x14ac:dyDescent="0.25">
      <c r="A21" s="11">
        <v>16</v>
      </c>
      <c r="B21" s="63">
        <v>45426</v>
      </c>
      <c r="C21" s="197" t="s">
        <v>569</v>
      </c>
      <c r="D21" s="11" t="s">
        <v>205</v>
      </c>
      <c r="E21" s="107" t="s">
        <v>520</v>
      </c>
      <c r="F21" s="107" t="s">
        <v>86</v>
      </c>
      <c r="G21" s="193"/>
      <c r="H21" s="108" t="s">
        <v>173</v>
      </c>
      <c r="I21" s="235">
        <v>100000</v>
      </c>
      <c r="J21" s="63">
        <v>45430</v>
      </c>
      <c r="K21" s="197" t="s">
        <v>599</v>
      </c>
      <c r="L21" s="11" t="s">
        <v>13</v>
      </c>
      <c r="M21" s="143" t="s">
        <v>600</v>
      </c>
      <c r="N21" s="11" t="s">
        <v>607</v>
      </c>
      <c r="O21" s="189">
        <v>100000</v>
      </c>
      <c r="P21" s="9" t="s">
        <v>8</v>
      </c>
      <c r="Q21" s="189">
        <f t="shared" si="0"/>
        <v>0</v>
      </c>
    </row>
    <row r="22" spans="1:20" s="1" customFormat="1" x14ac:dyDescent="0.25">
      <c r="A22" s="64">
        <v>17</v>
      </c>
      <c r="B22" s="63">
        <v>45426</v>
      </c>
      <c r="C22" s="197" t="s">
        <v>570</v>
      </c>
      <c r="D22" s="11" t="s">
        <v>244</v>
      </c>
      <c r="E22" s="9" t="s">
        <v>571</v>
      </c>
      <c r="F22" s="107" t="s">
        <v>22</v>
      </c>
      <c r="G22" s="107"/>
      <c r="H22" s="108" t="s">
        <v>82</v>
      </c>
      <c r="I22" s="235">
        <v>56000</v>
      </c>
      <c r="J22" s="63">
        <v>45430</v>
      </c>
      <c r="K22" s="197" t="s">
        <v>599</v>
      </c>
      <c r="L22" s="11" t="s">
        <v>13</v>
      </c>
      <c r="M22" s="143" t="s">
        <v>600</v>
      </c>
      <c r="N22" s="11" t="s">
        <v>607</v>
      </c>
      <c r="O22" s="189">
        <v>56000</v>
      </c>
      <c r="P22" s="9" t="s">
        <v>8</v>
      </c>
      <c r="Q22" s="189">
        <f t="shared" si="0"/>
        <v>0</v>
      </c>
    </row>
    <row r="23" spans="1:20" s="1" customFormat="1" x14ac:dyDescent="0.25">
      <c r="A23" s="11">
        <v>18</v>
      </c>
      <c r="B23" s="63">
        <v>45426</v>
      </c>
      <c r="C23" s="197" t="s">
        <v>572</v>
      </c>
      <c r="D23" s="276" t="s">
        <v>573</v>
      </c>
      <c r="E23" s="107" t="s">
        <v>574</v>
      </c>
      <c r="F23" s="107" t="s">
        <v>22</v>
      </c>
      <c r="G23" s="107"/>
      <c r="H23" s="108" t="s">
        <v>12</v>
      </c>
      <c r="I23" s="235">
        <v>478800</v>
      </c>
      <c r="J23" s="63">
        <v>45430</v>
      </c>
      <c r="K23" s="197" t="s">
        <v>599</v>
      </c>
      <c r="L23" s="11" t="s">
        <v>13</v>
      </c>
      <c r="M23" s="143" t="s">
        <v>600</v>
      </c>
      <c r="N23" s="11" t="s">
        <v>607</v>
      </c>
      <c r="O23" s="189">
        <v>478800</v>
      </c>
      <c r="P23" s="9" t="s">
        <v>8</v>
      </c>
      <c r="Q23" s="189">
        <f t="shared" si="0"/>
        <v>0</v>
      </c>
      <c r="R23" s="189"/>
      <c r="T23" s="277"/>
    </row>
    <row r="24" spans="1:20" s="1" customFormat="1" x14ac:dyDescent="0.25">
      <c r="A24" s="11">
        <v>19</v>
      </c>
      <c r="B24" s="63">
        <v>45426</v>
      </c>
      <c r="C24" s="197" t="s">
        <v>575</v>
      </c>
      <c r="D24" s="276" t="s">
        <v>216</v>
      </c>
      <c r="E24" s="107" t="s">
        <v>576</v>
      </c>
      <c r="F24" s="107" t="s">
        <v>22</v>
      </c>
      <c r="G24" s="107"/>
      <c r="H24" s="108" t="s">
        <v>12</v>
      </c>
      <c r="I24" s="235">
        <v>584800</v>
      </c>
      <c r="J24" s="63">
        <v>45430</v>
      </c>
      <c r="K24" s="197" t="s">
        <v>599</v>
      </c>
      <c r="L24" s="11" t="s">
        <v>13</v>
      </c>
      <c r="M24" s="143" t="s">
        <v>600</v>
      </c>
      <c r="N24" s="11" t="s">
        <v>607</v>
      </c>
      <c r="O24" s="189">
        <v>584800</v>
      </c>
      <c r="P24" s="9" t="s">
        <v>8</v>
      </c>
      <c r="Q24" s="189">
        <f t="shared" si="0"/>
        <v>0</v>
      </c>
      <c r="S24" s="277"/>
    </row>
    <row r="25" spans="1:20" s="1" customFormat="1" x14ac:dyDescent="0.25">
      <c r="A25" s="11">
        <v>20</v>
      </c>
      <c r="B25" s="63">
        <v>45426</v>
      </c>
      <c r="C25" s="197" t="s">
        <v>577</v>
      </c>
      <c r="D25" s="276" t="s">
        <v>578</v>
      </c>
      <c r="E25" s="107" t="s">
        <v>579</v>
      </c>
      <c r="F25" s="107" t="s">
        <v>22</v>
      </c>
      <c r="G25" s="107"/>
      <c r="H25" s="108" t="s">
        <v>12</v>
      </c>
      <c r="I25" s="235">
        <v>541400</v>
      </c>
      <c r="J25" s="63">
        <v>45430</v>
      </c>
      <c r="K25" s="197" t="s">
        <v>599</v>
      </c>
      <c r="L25" s="11" t="s">
        <v>13</v>
      </c>
      <c r="M25" s="143" t="s">
        <v>600</v>
      </c>
      <c r="N25" s="11" t="s">
        <v>607</v>
      </c>
      <c r="O25" s="189">
        <v>541400</v>
      </c>
      <c r="P25" s="9" t="s">
        <v>8</v>
      </c>
      <c r="Q25" s="189">
        <f t="shared" si="0"/>
        <v>0</v>
      </c>
    </row>
    <row r="26" spans="1:20" s="1" customFormat="1" x14ac:dyDescent="0.25">
      <c r="A26" s="11">
        <v>21</v>
      </c>
      <c r="B26" s="63">
        <v>45426</v>
      </c>
      <c r="C26" s="197" t="s">
        <v>580</v>
      </c>
      <c r="D26" s="276" t="s">
        <v>291</v>
      </c>
      <c r="E26" s="9" t="s">
        <v>581</v>
      </c>
      <c r="F26" s="107" t="s">
        <v>22</v>
      </c>
      <c r="G26" s="107"/>
      <c r="H26" s="108" t="s">
        <v>12</v>
      </c>
      <c r="I26" s="235">
        <v>490500</v>
      </c>
      <c r="J26" s="63">
        <v>45430</v>
      </c>
      <c r="K26" s="197" t="s">
        <v>599</v>
      </c>
      <c r="L26" s="11" t="s">
        <v>13</v>
      </c>
      <c r="M26" s="143" t="s">
        <v>600</v>
      </c>
      <c r="N26" s="11" t="s">
        <v>607</v>
      </c>
      <c r="O26" s="189">
        <v>490500</v>
      </c>
      <c r="P26" s="9" t="s">
        <v>8</v>
      </c>
      <c r="Q26" s="189">
        <f t="shared" si="0"/>
        <v>0</v>
      </c>
    </row>
    <row r="27" spans="1:20" s="1" customFormat="1" x14ac:dyDescent="0.25">
      <c r="A27" s="11">
        <v>22</v>
      </c>
      <c r="B27" s="63">
        <v>45426</v>
      </c>
      <c r="C27" s="197" t="s">
        <v>582</v>
      </c>
      <c r="D27" s="276" t="s">
        <v>305</v>
      </c>
      <c r="E27" s="107" t="s">
        <v>583</v>
      </c>
      <c r="F27" s="107" t="s">
        <v>22</v>
      </c>
      <c r="G27" s="107"/>
      <c r="H27" s="108" t="s">
        <v>12</v>
      </c>
      <c r="I27" s="235">
        <v>591100</v>
      </c>
      <c r="J27" s="63">
        <v>45430</v>
      </c>
      <c r="K27" s="197" t="s">
        <v>599</v>
      </c>
      <c r="L27" s="11" t="s">
        <v>13</v>
      </c>
      <c r="M27" s="143" t="s">
        <v>600</v>
      </c>
      <c r="N27" s="11" t="s">
        <v>607</v>
      </c>
      <c r="O27" s="189">
        <v>591100</v>
      </c>
      <c r="P27" s="9" t="s">
        <v>8</v>
      </c>
      <c r="Q27" s="189">
        <f t="shared" si="0"/>
        <v>0</v>
      </c>
    </row>
    <row r="28" spans="1:20" s="1" customFormat="1" x14ac:dyDescent="0.25">
      <c r="A28" s="11">
        <v>23</v>
      </c>
      <c r="B28" s="63">
        <v>45426</v>
      </c>
      <c r="C28" s="197" t="s">
        <v>584</v>
      </c>
      <c r="D28" s="276" t="s">
        <v>585</v>
      </c>
      <c r="E28" s="9" t="s">
        <v>586</v>
      </c>
      <c r="F28" s="107" t="s">
        <v>22</v>
      </c>
      <c r="G28" s="107"/>
      <c r="H28" s="108" t="s">
        <v>12</v>
      </c>
      <c r="I28" s="235">
        <v>295500</v>
      </c>
      <c r="J28" s="63">
        <v>45430</v>
      </c>
      <c r="K28" s="197" t="s">
        <v>599</v>
      </c>
      <c r="L28" s="11" t="s">
        <v>13</v>
      </c>
      <c r="M28" s="143" t="s">
        <v>600</v>
      </c>
      <c r="N28" s="11" t="s">
        <v>607</v>
      </c>
      <c r="O28" s="189">
        <v>295500</v>
      </c>
      <c r="P28" s="9" t="s">
        <v>8</v>
      </c>
      <c r="Q28" s="189">
        <f t="shared" si="0"/>
        <v>0</v>
      </c>
    </row>
    <row r="29" spans="1:20" s="1" customFormat="1" x14ac:dyDescent="0.25">
      <c r="A29" s="11">
        <v>24</v>
      </c>
      <c r="B29" s="63">
        <v>45426</v>
      </c>
      <c r="C29" s="11" t="s">
        <v>587</v>
      </c>
      <c r="D29" s="11" t="s">
        <v>151</v>
      </c>
      <c r="E29" s="9" t="s">
        <v>588</v>
      </c>
      <c r="F29" s="11" t="s">
        <v>22</v>
      </c>
      <c r="G29" s="11"/>
      <c r="H29" s="11" t="s">
        <v>12</v>
      </c>
      <c r="I29" s="198">
        <v>47700</v>
      </c>
      <c r="J29" s="63">
        <v>45430</v>
      </c>
      <c r="K29" s="197" t="s">
        <v>599</v>
      </c>
      <c r="L29" s="11" t="s">
        <v>13</v>
      </c>
      <c r="M29" s="143" t="s">
        <v>600</v>
      </c>
      <c r="N29" s="11" t="s">
        <v>607</v>
      </c>
      <c r="O29" s="189">
        <v>47700</v>
      </c>
      <c r="P29" s="9" t="s">
        <v>8</v>
      </c>
      <c r="Q29" s="189">
        <f t="shared" si="0"/>
        <v>0</v>
      </c>
    </row>
    <row r="30" spans="1:20" s="1" customFormat="1" x14ac:dyDescent="0.25">
      <c r="A30" s="11">
        <v>25</v>
      </c>
      <c r="B30" s="63">
        <v>45426</v>
      </c>
      <c r="C30" s="11" t="s">
        <v>589</v>
      </c>
      <c r="D30" s="11" t="s">
        <v>71</v>
      </c>
      <c r="E30" s="9" t="s">
        <v>590</v>
      </c>
      <c r="F30" s="11" t="s">
        <v>22</v>
      </c>
      <c r="G30" s="11"/>
      <c r="H30" s="11" t="s">
        <v>12</v>
      </c>
      <c r="I30" s="198">
        <v>46000</v>
      </c>
      <c r="J30" s="63">
        <v>45430</v>
      </c>
      <c r="K30" s="197" t="s">
        <v>599</v>
      </c>
      <c r="L30" s="11" t="s">
        <v>13</v>
      </c>
      <c r="M30" s="143" t="s">
        <v>600</v>
      </c>
      <c r="N30" s="11" t="s">
        <v>607</v>
      </c>
      <c r="O30" s="189">
        <v>46000</v>
      </c>
      <c r="P30" s="9" t="s">
        <v>8</v>
      </c>
      <c r="Q30" s="189">
        <f t="shared" si="0"/>
        <v>0</v>
      </c>
    </row>
    <row r="31" spans="1:20" s="1" customFormat="1" x14ac:dyDescent="0.25">
      <c r="A31" s="11">
        <v>26</v>
      </c>
      <c r="B31" s="63">
        <v>45426</v>
      </c>
      <c r="C31" s="11" t="s">
        <v>591</v>
      </c>
      <c r="D31" s="11" t="s">
        <v>423</v>
      </c>
      <c r="E31" s="9" t="s">
        <v>592</v>
      </c>
      <c r="F31" s="11" t="s">
        <v>22</v>
      </c>
      <c r="G31" s="11"/>
      <c r="H31" s="11" t="s">
        <v>12</v>
      </c>
      <c r="I31" s="198">
        <v>621200</v>
      </c>
      <c r="J31" s="63">
        <v>45430</v>
      </c>
      <c r="K31" s="197" t="s">
        <v>599</v>
      </c>
      <c r="L31" s="11" t="s">
        <v>13</v>
      </c>
      <c r="M31" s="143" t="s">
        <v>600</v>
      </c>
      <c r="N31" s="11" t="s">
        <v>607</v>
      </c>
      <c r="O31" s="189">
        <v>621200</v>
      </c>
      <c r="P31" s="9" t="s">
        <v>8</v>
      </c>
      <c r="Q31" s="189">
        <f t="shared" si="0"/>
        <v>0</v>
      </c>
    </row>
    <row r="32" spans="1:20" s="1" customFormat="1" x14ac:dyDescent="0.25">
      <c r="A32" s="11">
        <v>27</v>
      </c>
      <c r="B32" s="63">
        <v>45427</v>
      </c>
      <c r="C32" s="106" t="s">
        <v>593</v>
      </c>
      <c r="D32" s="11" t="s">
        <v>594</v>
      </c>
      <c r="E32" s="9" t="s">
        <v>595</v>
      </c>
      <c r="F32" s="107" t="s">
        <v>22</v>
      </c>
      <c r="G32" s="107"/>
      <c r="H32" s="108" t="s">
        <v>12</v>
      </c>
      <c r="I32" s="306">
        <v>22500</v>
      </c>
      <c r="J32" s="63">
        <v>45430</v>
      </c>
      <c r="K32" s="197" t="s">
        <v>599</v>
      </c>
      <c r="L32" s="11" t="s">
        <v>13</v>
      </c>
      <c r="M32" s="143" t="s">
        <v>600</v>
      </c>
      <c r="N32" s="11" t="s">
        <v>607</v>
      </c>
      <c r="O32" s="189">
        <v>22500</v>
      </c>
      <c r="P32" s="9" t="s">
        <v>8</v>
      </c>
      <c r="Q32" s="189">
        <f t="shared" si="0"/>
        <v>0</v>
      </c>
    </row>
    <row r="33" spans="1:17" s="1" customFormat="1" x14ac:dyDescent="0.25">
      <c r="A33" s="11">
        <v>28</v>
      </c>
      <c r="B33" s="63">
        <v>45427</v>
      </c>
      <c r="C33" s="106" t="s">
        <v>596</v>
      </c>
      <c r="D33" s="11" t="s">
        <v>597</v>
      </c>
      <c r="E33" s="107" t="s">
        <v>598</v>
      </c>
      <c r="F33" s="107" t="s">
        <v>22</v>
      </c>
      <c r="G33" s="107"/>
      <c r="H33" s="108" t="s">
        <v>12</v>
      </c>
      <c r="I33" s="105">
        <v>1036000</v>
      </c>
      <c r="J33" s="63">
        <v>45430</v>
      </c>
      <c r="K33" s="197" t="s">
        <v>599</v>
      </c>
      <c r="L33" s="11" t="s">
        <v>13</v>
      </c>
      <c r="M33" s="143" t="s">
        <v>600</v>
      </c>
      <c r="N33" s="11" t="s">
        <v>607</v>
      </c>
      <c r="O33" s="189">
        <v>1036000</v>
      </c>
      <c r="P33" s="9" t="s">
        <v>8</v>
      </c>
      <c r="Q33" s="189">
        <f t="shared" si="0"/>
        <v>0</v>
      </c>
    </row>
    <row r="34" spans="1:17" s="331" customFormat="1" x14ac:dyDescent="0.25">
      <c r="A34" s="320">
        <v>29</v>
      </c>
      <c r="B34" s="321">
        <v>45430</v>
      </c>
      <c r="C34" s="322" t="s">
        <v>601</v>
      </c>
      <c r="D34" s="320" t="s">
        <v>298</v>
      </c>
      <c r="E34" s="323" t="s">
        <v>602</v>
      </c>
      <c r="F34" s="324" t="s">
        <v>22</v>
      </c>
      <c r="G34" s="324"/>
      <c r="H34" s="325" t="s">
        <v>12</v>
      </c>
      <c r="I34" s="326">
        <v>643500</v>
      </c>
      <c r="J34" s="336">
        <v>45443</v>
      </c>
      <c r="K34" s="322" t="s">
        <v>651</v>
      </c>
      <c r="L34" s="333" t="s">
        <v>13</v>
      </c>
      <c r="M34" s="337" t="s">
        <v>652</v>
      </c>
      <c r="N34" s="320" t="s">
        <v>653</v>
      </c>
      <c r="O34" s="330">
        <v>643500</v>
      </c>
      <c r="P34" s="323"/>
      <c r="Q34" s="330">
        <f t="shared" si="0"/>
        <v>0</v>
      </c>
    </row>
    <row r="35" spans="1:17" s="331" customFormat="1" x14ac:dyDescent="0.25">
      <c r="A35" s="320">
        <v>30</v>
      </c>
      <c r="B35" s="321">
        <v>45430</v>
      </c>
      <c r="C35" s="322" t="s">
        <v>603</v>
      </c>
      <c r="D35" s="320" t="s">
        <v>143</v>
      </c>
      <c r="E35" s="323" t="s">
        <v>604</v>
      </c>
      <c r="F35" s="324" t="s">
        <v>22</v>
      </c>
      <c r="G35" s="324"/>
      <c r="H35" s="325" t="s">
        <v>12</v>
      </c>
      <c r="I35" s="326">
        <v>859300</v>
      </c>
      <c r="J35" s="327">
        <v>45443</v>
      </c>
      <c r="K35" s="322" t="s">
        <v>651</v>
      </c>
      <c r="L35" s="328" t="s">
        <v>13</v>
      </c>
      <c r="M35" s="329" t="s">
        <v>652</v>
      </c>
      <c r="N35" s="320" t="s">
        <v>653</v>
      </c>
      <c r="O35" s="330">
        <v>859300</v>
      </c>
      <c r="P35" s="323"/>
      <c r="Q35" s="330">
        <f t="shared" si="0"/>
        <v>0</v>
      </c>
    </row>
    <row r="36" spans="1:17" s="331" customFormat="1" x14ac:dyDescent="0.25">
      <c r="A36" s="320">
        <v>31</v>
      </c>
      <c r="B36" s="321">
        <v>45430</v>
      </c>
      <c r="C36" s="322" t="s">
        <v>605</v>
      </c>
      <c r="D36" s="320" t="s">
        <v>244</v>
      </c>
      <c r="E36" s="323" t="s">
        <v>606</v>
      </c>
      <c r="F36" s="324" t="s">
        <v>22</v>
      </c>
      <c r="G36" s="324"/>
      <c r="H36" s="325" t="s">
        <v>12</v>
      </c>
      <c r="I36" s="332">
        <v>224000</v>
      </c>
      <c r="J36" s="327">
        <v>45443</v>
      </c>
      <c r="K36" s="322" t="s">
        <v>651</v>
      </c>
      <c r="L36" s="328" t="s">
        <v>13</v>
      </c>
      <c r="M36" s="329" t="s">
        <v>652</v>
      </c>
      <c r="N36" s="320" t="s">
        <v>653</v>
      </c>
      <c r="O36" s="330">
        <v>224000</v>
      </c>
      <c r="P36" s="323"/>
      <c r="Q36" s="330">
        <f t="shared" si="0"/>
        <v>0</v>
      </c>
    </row>
    <row r="37" spans="1:17" s="319" customFormat="1" x14ac:dyDescent="0.25">
      <c r="A37" s="307">
        <v>32</v>
      </c>
      <c r="B37" s="308">
        <v>45435</v>
      </c>
      <c r="C37" s="309" t="s">
        <v>608</v>
      </c>
      <c r="D37" s="310" t="s">
        <v>609</v>
      </c>
      <c r="E37" s="311" t="s">
        <v>610</v>
      </c>
      <c r="F37" s="311" t="s">
        <v>22</v>
      </c>
      <c r="G37" s="311"/>
      <c r="H37" s="312" t="s">
        <v>76</v>
      </c>
      <c r="I37" s="313">
        <v>11948500</v>
      </c>
      <c r="J37" s="314">
        <v>45435</v>
      </c>
      <c r="K37" s="309" t="s">
        <v>623</v>
      </c>
      <c r="L37" s="315" t="s">
        <v>13</v>
      </c>
      <c r="M37" s="316" t="s">
        <v>626</v>
      </c>
      <c r="N37" s="307" t="s">
        <v>622</v>
      </c>
      <c r="O37" s="317">
        <f>10000000+1948500</f>
        <v>11948500</v>
      </c>
      <c r="P37" s="318" t="s">
        <v>242</v>
      </c>
      <c r="Q37" s="317">
        <f t="shared" si="0"/>
        <v>0</v>
      </c>
    </row>
    <row r="38" spans="1:17" s="319" customFormat="1" x14ac:dyDescent="0.25">
      <c r="A38" s="307"/>
      <c r="B38" s="308">
        <v>45435</v>
      </c>
      <c r="C38" s="309" t="s">
        <v>608</v>
      </c>
      <c r="D38" s="310" t="s">
        <v>609</v>
      </c>
      <c r="E38" s="311" t="s">
        <v>610</v>
      </c>
      <c r="F38" s="311" t="s">
        <v>22</v>
      </c>
      <c r="G38" s="311"/>
      <c r="H38" s="312" t="s">
        <v>76</v>
      </c>
      <c r="I38" s="313">
        <v>11948500</v>
      </c>
      <c r="J38" s="314">
        <v>45435</v>
      </c>
      <c r="K38" s="309" t="s">
        <v>624</v>
      </c>
      <c r="L38" s="315" t="s">
        <v>13</v>
      </c>
      <c r="M38" s="316" t="s">
        <v>625</v>
      </c>
      <c r="N38" s="307" t="s">
        <v>622</v>
      </c>
      <c r="O38" s="317">
        <f>10000000+1948500</f>
        <v>11948500</v>
      </c>
      <c r="P38" s="318"/>
      <c r="Q38" s="317">
        <f t="shared" si="0"/>
        <v>0</v>
      </c>
    </row>
    <row r="39" spans="1:17" s="331" customFormat="1" x14ac:dyDescent="0.25">
      <c r="A39" s="320">
        <v>33</v>
      </c>
      <c r="B39" s="321">
        <v>45436</v>
      </c>
      <c r="C39" s="322" t="s">
        <v>611</v>
      </c>
      <c r="D39" s="333" t="s">
        <v>612</v>
      </c>
      <c r="E39" s="324" t="s">
        <v>613</v>
      </c>
      <c r="F39" s="324" t="s">
        <v>22</v>
      </c>
      <c r="G39" s="324"/>
      <c r="H39" s="325" t="s">
        <v>76</v>
      </c>
      <c r="I39" s="326">
        <v>2179300</v>
      </c>
      <c r="J39" s="327">
        <v>45443</v>
      </c>
      <c r="K39" s="322" t="s">
        <v>651</v>
      </c>
      <c r="L39" s="328" t="s">
        <v>13</v>
      </c>
      <c r="M39" s="329" t="s">
        <v>652</v>
      </c>
      <c r="N39" s="320" t="s">
        <v>653</v>
      </c>
      <c r="O39" s="330">
        <v>2179300</v>
      </c>
      <c r="P39" s="323" t="s">
        <v>8</v>
      </c>
      <c r="Q39" s="330">
        <f t="shared" si="0"/>
        <v>0</v>
      </c>
    </row>
    <row r="40" spans="1:17" s="1" customFormat="1" x14ac:dyDescent="0.25">
      <c r="A40" s="11">
        <v>34</v>
      </c>
      <c r="B40" s="63">
        <v>45436</v>
      </c>
      <c r="C40" s="106" t="s">
        <v>614</v>
      </c>
      <c r="D40" s="276" t="s">
        <v>615</v>
      </c>
      <c r="E40" s="107" t="s">
        <v>616</v>
      </c>
      <c r="F40" s="107" t="s">
        <v>22</v>
      </c>
      <c r="G40" s="107"/>
      <c r="H40" s="108" t="s">
        <v>12</v>
      </c>
      <c r="I40" s="85">
        <v>3593500</v>
      </c>
      <c r="J40" s="191">
        <v>45436</v>
      </c>
      <c r="K40" s="197" t="s">
        <v>619</v>
      </c>
      <c r="L40" s="305" t="s">
        <v>112</v>
      </c>
      <c r="M40" s="143" t="s">
        <v>620</v>
      </c>
      <c r="N40" s="11" t="s">
        <v>621</v>
      </c>
      <c r="O40" s="189">
        <v>3593500</v>
      </c>
      <c r="P40" s="9" t="s">
        <v>8</v>
      </c>
      <c r="Q40" s="189">
        <f t="shared" si="0"/>
        <v>0</v>
      </c>
    </row>
    <row r="41" spans="1:17" s="1" customFormat="1" x14ac:dyDescent="0.25">
      <c r="A41" s="11">
        <v>35</v>
      </c>
      <c r="B41" s="63">
        <v>45436</v>
      </c>
      <c r="C41" s="106" t="s">
        <v>617</v>
      </c>
      <c r="D41" s="276" t="s">
        <v>615</v>
      </c>
      <c r="E41" s="9" t="s">
        <v>618</v>
      </c>
      <c r="F41" s="107" t="s">
        <v>22</v>
      </c>
      <c r="G41" s="107"/>
      <c r="H41" s="108" t="s">
        <v>12</v>
      </c>
      <c r="I41" s="85">
        <v>323700</v>
      </c>
      <c r="J41" s="191">
        <v>45436</v>
      </c>
      <c r="K41" s="197" t="s">
        <v>619</v>
      </c>
      <c r="L41" s="305" t="s">
        <v>112</v>
      </c>
      <c r="M41" s="143" t="s">
        <v>620</v>
      </c>
      <c r="N41" s="11" t="s">
        <v>621</v>
      </c>
      <c r="O41" s="189">
        <v>323700</v>
      </c>
      <c r="P41" s="9" t="s">
        <v>8</v>
      </c>
      <c r="Q41" s="189">
        <f t="shared" si="0"/>
        <v>0</v>
      </c>
    </row>
    <row r="42" spans="1:17" s="331" customFormat="1" x14ac:dyDescent="0.25">
      <c r="A42" s="320">
        <v>36</v>
      </c>
      <c r="B42" s="321">
        <v>45439</v>
      </c>
      <c r="C42" s="322" t="s">
        <v>627</v>
      </c>
      <c r="D42" s="333" t="s">
        <v>628</v>
      </c>
      <c r="E42" s="323" t="s">
        <v>629</v>
      </c>
      <c r="F42" s="324" t="s">
        <v>22</v>
      </c>
      <c r="G42" s="324"/>
      <c r="H42" s="325" t="s">
        <v>12</v>
      </c>
      <c r="I42" s="326">
        <v>319200</v>
      </c>
      <c r="J42" s="327">
        <v>45443</v>
      </c>
      <c r="K42" s="322" t="s">
        <v>651</v>
      </c>
      <c r="L42" s="328" t="s">
        <v>13</v>
      </c>
      <c r="M42" s="329" t="s">
        <v>652</v>
      </c>
      <c r="N42" s="320" t="s">
        <v>653</v>
      </c>
      <c r="O42" s="330">
        <v>319200</v>
      </c>
      <c r="P42" s="323" t="s">
        <v>8</v>
      </c>
      <c r="Q42" s="330">
        <f t="shared" si="0"/>
        <v>0</v>
      </c>
    </row>
    <row r="43" spans="1:17" s="331" customFormat="1" x14ac:dyDescent="0.25">
      <c r="A43" s="320">
        <v>37</v>
      </c>
      <c r="B43" s="321">
        <v>45439</v>
      </c>
      <c r="C43" s="322" t="s">
        <v>630</v>
      </c>
      <c r="D43" s="333" t="s">
        <v>68</v>
      </c>
      <c r="E43" s="323" t="s">
        <v>631</v>
      </c>
      <c r="F43" s="324" t="s">
        <v>22</v>
      </c>
      <c r="G43" s="324"/>
      <c r="H43" s="325" t="s">
        <v>12</v>
      </c>
      <c r="I43" s="326">
        <v>319200</v>
      </c>
      <c r="J43" s="327">
        <v>45443</v>
      </c>
      <c r="K43" s="322" t="s">
        <v>651</v>
      </c>
      <c r="L43" s="328" t="s">
        <v>13</v>
      </c>
      <c r="M43" s="329" t="s">
        <v>652</v>
      </c>
      <c r="N43" s="320" t="s">
        <v>653</v>
      </c>
      <c r="O43" s="330">
        <v>319200</v>
      </c>
      <c r="P43" s="323" t="s">
        <v>8</v>
      </c>
      <c r="Q43" s="330">
        <f t="shared" si="0"/>
        <v>0</v>
      </c>
    </row>
    <row r="44" spans="1:17" s="331" customFormat="1" x14ac:dyDescent="0.25">
      <c r="A44" s="320">
        <v>38</v>
      </c>
      <c r="B44" s="321">
        <v>45439</v>
      </c>
      <c r="C44" s="322" t="s">
        <v>632</v>
      </c>
      <c r="D44" s="333" t="s">
        <v>146</v>
      </c>
      <c r="E44" s="323" t="s">
        <v>633</v>
      </c>
      <c r="F44" s="324" t="s">
        <v>22</v>
      </c>
      <c r="G44" s="324"/>
      <c r="H44" s="325" t="s">
        <v>12</v>
      </c>
      <c r="I44" s="326">
        <v>319200</v>
      </c>
      <c r="J44" s="327">
        <v>45443</v>
      </c>
      <c r="K44" s="322" t="s">
        <v>651</v>
      </c>
      <c r="L44" s="328" t="s">
        <v>13</v>
      </c>
      <c r="M44" s="329" t="s">
        <v>652</v>
      </c>
      <c r="N44" s="320" t="s">
        <v>653</v>
      </c>
      <c r="O44" s="330">
        <v>319200</v>
      </c>
      <c r="P44" s="323" t="s">
        <v>8</v>
      </c>
      <c r="Q44" s="330">
        <f t="shared" si="0"/>
        <v>0</v>
      </c>
    </row>
    <row r="45" spans="1:17" s="26" customFormat="1" x14ac:dyDescent="0.25">
      <c r="A45" s="25">
        <v>39</v>
      </c>
      <c r="B45" s="81">
        <v>45440</v>
      </c>
      <c r="C45" s="261" t="s">
        <v>634</v>
      </c>
      <c r="D45" s="352" t="s">
        <v>635</v>
      </c>
      <c r="E45" s="259" t="s">
        <v>636</v>
      </c>
      <c r="F45" s="259" t="s">
        <v>86</v>
      </c>
      <c r="G45" s="259"/>
      <c r="H45" s="353" t="s">
        <v>82</v>
      </c>
      <c r="I45" s="354">
        <v>6500000</v>
      </c>
      <c r="J45" s="255">
        <v>45440</v>
      </c>
      <c r="K45" s="261" t="s">
        <v>641</v>
      </c>
      <c r="L45" s="355" t="s">
        <v>13</v>
      </c>
      <c r="M45" s="293" t="s">
        <v>642</v>
      </c>
      <c r="N45" s="25" t="s">
        <v>658</v>
      </c>
      <c r="O45" s="252">
        <v>6500000</v>
      </c>
      <c r="P45" s="22"/>
      <c r="Q45" s="252">
        <f t="shared" si="0"/>
        <v>0</v>
      </c>
    </row>
    <row r="46" spans="1:17" s="331" customFormat="1" x14ac:dyDescent="0.25">
      <c r="A46" s="320">
        <v>40</v>
      </c>
      <c r="B46" s="321">
        <v>45440</v>
      </c>
      <c r="C46" s="322" t="s">
        <v>637</v>
      </c>
      <c r="D46" s="333" t="s">
        <v>506</v>
      </c>
      <c r="E46" s="323" t="s">
        <v>638</v>
      </c>
      <c r="F46" s="334" t="s">
        <v>22</v>
      </c>
      <c r="G46" s="324"/>
      <c r="H46" s="335" t="s">
        <v>55</v>
      </c>
      <c r="I46" s="326">
        <v>95600</v>
      </c>
      <c r="J46" s="327">
        <v>45443</v>
      </c>
      <c r="K46" s="322" t="s">
        <v>651</v>
      </c>
      <c r="L46" s="328" t="s">
        <v>13</v>
      </c>
      <c r="M46" s="329" t="s">
        <v>652</v>
      </c>
      <c r="N46" s="320" t="s">
        <v>653</v>
      </c>
      <c r="O46" s="330">
        <v>95600</v>
      </c>
      <c r="P46" s="323" t="s">
        <v>8</v>
      </c>
      <c r="Q46" s="330">
        <f t="shared" si="0"/>
        <v>0</v>
      </c>
    </row>
    <row r="47" spans="1:17" s="331" customFormat="1" x14ac:dyDescent="0.25">
      <c r="A47" s="320">
        <v>41</v>
      </c>
      <c r="B47" s="321">
        <v>45440</v>
      </c>
      <c r="C47" s="322" t="s">
        <v>639</v>
      </c>
      <c r="D47" s="333" t="s">
        <v>211</v>
      </c>
      <c r="E47" s="323" t="s">
        <v>640</v>
      </c>
      <c r="F47" s="324" t="s">
        <v>22</v>
      </c>
      <c r="G47" s="324"/>
      <c r="H47" s="325" t="s">
        <v>12</v>
      </c>
      <c r="I47" s="326">
        <v>2109200</v>
      </c>
      <c r="J47" s="327">
        <v>45443</v>
      </c>
      <c r="K47" s="322" t="s">
        <v>651</v>
      </c>
      <c r="L47" s="328" t="s">
        <v>13</v>
      </c>
      <c r="M47" s="329" t="s">
        <v>652</v>
      </c>
      <c r="N47" s="320" t="s">
        <v>653</v>
      </c>
      <c r="O47" s="330">
        <v>2109200</v>
      </c>
      <c r="P47" s="323" t="s">
        <v>8</v>
      </c>
      <c r="Q47" s="330">
        <f t="shared" si="0"/>
        <v>0</v>
      </c>
    </row>
    <row r="48" spans="1:17" s="371" customFormat="1" x14ac:dyDescent="0.25">
      <c r="A48" s="360">
        <v>42</v>
      </c>
      <c r="B48" s="361">
        <v>45441</v>
      </c>
      <c r="C48" s="362" t="s">
        <v>643</v>
      </c>
      <c r="D48" s="373" t="s">
        <v>117</v>
      </c>
      <c r="E48" s="364" t="s">
        <v>644</v>
      </c>
      <c r="F48" s="364" t="s">
        <v>22</v>
      </c>
      <c r="G48" s="364"/>
      <c r="H48" s="377" t="s">
        <v>12</v>
      </c>
      <c r="I48" s="378">
        <v>348300</v>
      </c>
      <c r="J48" s="379">
        <v>45447</v>
      </c>
      <c r="K48" s="362" t="s">
        <v>675</v>
      </c>
      <c r="L48" s="380" t="s">
        <v>13</v>
      </c>
      <c r="M48" s="363" t="s">
        <v>676</v>
      </c>
      <c r="N48" s="360" t="s">
        <v>661</v>
      </c>
      <c r="O48" s="370">
        <v>348300</v>
      </c>
      <c r="P48" s="369" t="s">
        <v>8</v>
      </c>
      <c r="Q48" s="370">
        <f t="shared" si="0"/>
        <v>0</v>
      </c>
    </row>
    <row r="49" spans="1:17" s="351" customFormat="1" x14ac:dyDescent="0.25">
      <c r="A49" s="338">
        <v>43</v>
      </c>
      <c r="B49" s="339">
        <v>45441</v>
      </c>
      <c r="C49" s="340" t="s">
        <v>645</v>
      </c>
      <c r="D49" s="341" t="s">
        <v>117</v>
      </c>
      <c r="E49" s="342" t="s">
        <v>646</v>
      </c>
      <c r="F49" s="343" t="s">
        <v>22</v>
      </c>
      <c r="G49" s="343"/>
      <c r="H49" s="344" t="s">
        <v>12</v>
      </c>
      <c r="I49" s="345">
        <v>2886300</v>
      </c>
      <c r="J49" s="346">
        <v>45442</v>
      </c>
      <c r="K49" s="340" t="s">
        <v>649</v>
      </c>
      <c r="L49" s="347" t="s">
        <v>13</v>
      </c>
      <c r="M49" s="348" t="s">
        <v>650</v>
      </c>
      <c r="N49" s="338" t="s">
        <v>657</v>
      </c>
      <c r="O49" s="349">
        <v>2886300</v>
      </c>
      <c r="P49" s="350" t="s">
        <v>8</v>
      </c>
      <c r="Q49" s="349">
        <f t="shared" si="0"/>
        <v>0</v>
      </c>
    </row>
    <row r="50" spans="1:17" s="331" customFormat="1" x14ac:dyDescent="0.25">
      <c r="A50" s="320">
        <v>44</v>
      </c>
      <c r="B50" s="321">
        <v>45442</v>
      </c>
      <c r="C50" s="322" t="s">
        <v>654</v>
      </c>
      <c r="D50" s="333" t="s">
        <v>655</v>
      </c>
      <c r="E50" s="324" t="s">
        <v>656</v>
      </c>
      <c r="F50" s="334" t="s">
        <v>22</v>
      </c>
      <c r="G50" s="334"/>
      <c r="H50" s="325" t="s">
        <v>12</v>
      </c>
      <c r="I50" s="326">
        <v>17000</v>
      </c>
      <c r="J50" s="327">
        <v>45443</v>
      </c>
      <c r="K50" s="322" t="s">
        <v>651</v>
      </c>
      <c r="L50" s="328" t="s">
        <v>13</v>
      </c>
      <c r="M50" s="329" t="s">
        <v>652</v>
      </c>
      <c r="N50" s="320" t="s">
        <v>653</v>
      </c>
      <c r="O50" s="330">
        <v>17000</v>
      </c>
      <c r="P50" s="323" t="s">
        <v>8</v>
      </c>
      <c r="Q50" s="330">
        <f t="shared" si="0"/>
        <v>0</v>
      </c>
    </row>
    <row r="51" spans="1:17" s="371" customFormat="1" x14ac:dyDescent="0.25">
      <c r="A51" s="360"/>
      <c r="B51" s="372">
        <v>45442</v>
      </c>
      <c r="C51" s="362" t="s">
        <v>647</v>
      </c>
      <c r="D51" s="373" t="s">
        <v>14</v>
      </c>
      <c r="E51" s="374" t="s">
        <v>648</v>
      </c>
      <c r="F51" s="375" t="s">
        <v>22</v>
      </c>
      <c r="G51" s="365"/>
      <c r="H51" s="376" t="s">
        <v>12</v>
      </c>
      <c r="I51" s="367">
        <v>3617100</v>
      </c>
      <c r="J51" s="361">
        <v>45447</v>
      </c>
      <c r="K51" s="362" t="s">
        <v>677</v>
      </c>
      <c r="L51" s="360" t="s">
        <v>13</v>
      </c>
      <c r="M51" s="363" t="s">
        <v>678</v>
      </c>
      <c r="N51" s="360" t="s">
        <v>662</v>
      </c>
      <c r="O51" s="370">
        <f>1779500+1837600</f>
        <v>3617100</v>
      </c>
      <c r="P51" s="369" t="s">
        <v>663</v>
      </c>
      <c r="Q51" s="370">
        <f t="shared" si="0"/>
        <v>0</v>
      </c>
    </row>
    <row r="52" spans="1:17" s="1" customFormat="1" ht="36" x14ac:dyDescent="0.25">
      <c r="A52" s="636" t="s">
        <v>18</v>
      </c>
      <c r="B52" s="637"/>
      <c r="C52" s="637"/>
      <c r="D52" s="637"/>
      <c r="E52" s="637"/>
      <c r="F52" s="637"/>
      <c r="G52" s="637"/>
      <c r="H52" s="637"/>
      <c r="I52" s="637"/>
      <c r="J52" s="641"/>
      <c r="K52" s="641"/>
      <c r="L52" s="641"/>
      <c r="M52" s="641"/>
      <c r="N52" s="637"/>
      <c r="O52" s="637"/>
      <c r="P52" s="638"/>
      <c r="Q52" s="188">
        <f>SUM(Q5:Q51)</f>
        <v>0</v>
      </c>
    </row>
    <row r="53" spans="1:17" x14ac:dyDescent="0.25">
      <c r="K53"/>
    </row>
    <row r="54" spans="1:17" x14ac:dyDescent="0.25">
      <c r="K54"/>
      <c r="P54" t="s">
        <v>398</v>
      </c>
      <c r="Q54" s="168">
        <f>Q439</f>
        <v>0</v>
      </c>
    </row>
    <row r="55" spans="1:17" x14ac:dyDescent="0.25">
      <c r="A55" s="169"/>
      <c r="B55" s="170"/>
      <c r="C55" s="171"/>
      <c r="D55" s="172"/>
      <c r="E55" s="171"/>
      <c r="F55" s="173"/>
      <c r="G55" s="174"/>
      <c r="H55" s="187"/>
      <c r="K55"/>
    </row>
    <row r="56" spans="1:17" x14ac:dyDescent="0.25">
      <c r="K56"/>
    </row>
    <row r="57" spans="1:17" x14ac:dyDescent="0.25">
      <c r="K57"/>
    </row>
    <row r="58" spans="1:17" x14ac:dyDescent="0.25">
      <c r="K58"/>
    </row>
    <row r="59" spans="1:17" x14ac:dyDescent="0.25">
      <c r="K59"/>
    </row>
    <row r="60" spans="1:17" x14ac:dyDescent="0.25">
      <c r="K60"/>
    </row>
    <row r="61" spans="1:17" x14ac:dyDescent="0.25">
      <c r="K61"/>
    </row>
    <row r="62" spans="1:17" x14ac:dyDescent="0.25">
      <c r="K62"/>
    </row>
    <row r="63" spans="1:17" x14ac:dyDescent="0.25">
      <c r="K63"/>
    </row>
    <row r="64" spans="1:17" x14ac:dyDescent="0.25">
      <c r="K64"/>
    </row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</sheetData>
  <mergeCells count="16">
    <mergeCell ref="A52:P52"/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  <mergeCell ref="P3:P4"/>
    <mergeCell ref="Q3:Q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7"/>
  <sheetViews>
    <sheetView topLeftCell="I19" workbookViewId="0">
      <selection activeCell="N8" sqref="N8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6" width="12.7109375" customWidth="1"/>
    <col min="7" max="7" width="0.140625" hidden="1" customWidth="1"/>
    <col min="8" max="8" width="14.5703125" customWidth="1"/>
    <col min="9" max="9" width="13.85546875" customWidth="1"/>
    <col min="10" max="10" width="21.42578125" customWidth="1"/>
    <col min="11" max="11" width="42.7109375" style="12" customWidth="1"/>
    <col min="12" max="12" width="20.28515625" customWidth="1"/>
    <col min="13" max="13" width="18.42578125" customWidth="1"/>
    <col min="14" max="14" width="39.28515625" customWidth="1"/>
    <col min="15" max="15" width="13.7109375" customWidth="1"/>
    <col min="16" max="16" width="27.2851562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19" ht="15" customHeight="1" x14ac:dyDescent="0.25">
      <c r="A1" s="639" t="s">
        <v>11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19" ht="15" customHeight="1" x14ac:dyDescent="0.25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</row>
    <row r="3" spans="1:19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42" t="s">
        <v>4</v>
      </c>
      <c r="K3" s="631" t="s">
        <v>5</v>
      </c>
      <c r="L3" s="275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19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42"/>
      <c r="K4" s="631"/>
      <c r="L4" s="275"/>
      <c r="M4" s="631"/>
      <c r="N4" s="631"/>
      <c r="O4" s="631"/>
      <c r="P4" s="631"/>
      <c r="Q4" s="633"/>
    </row>
    <row r="5" spans="1:19" s="1" customFormat="1" x14ac:dyDescent="0.25">
      <c r="A5" s="64">
        <v>1</v>
      </c>
      <c r="B5" s="63">
        <v>45446</v>
      </c>
      <c r="C5" s="197" t="s">
        <v>664</v>
      </c>
      <c r="D5" s="11" t="s">
        <v>13</v>
      </c>
      <c r="E5" s="143" t="s">
        <v>665</v>
      </c>
      <c r="F5" s="107" t="s">
        <v>39</v>
      </c>
      <c r="G5" s="193"/>
      <c r="H5" s="356"/>
      <c r="I5" s="2">
        <v>1674800</v>
      </c>
      <c r="J5" s="63">
        <v>45446</v>
      </c>
      <c r="K5" s="197" t="s">
        <v>672</v>
      </c>
      <c r="L5" s="11" t="s">
        <v>13</v>
      </c>
      <c r="M5" s="143" t="s">
        <v>673</v>
      </c>
      <c r="N5" s="11"/>
      <c r="O5" s="268">
        <v>1674800</v>
      </c>
      <c r="P5" s="9" t="s">
        <v>674</v>
      </c>
      <c r="Q5" s="189">
        <f>I5-O5</f>
        <v>0</v>
      </c>
      <c r="R5" s="1">
        <v>555600</v>
      </c>
      <c r="S5" s="1">
        <v>61600</v>
      </c>
    </row>
    <row r="6" spans="1:19" s="371" customFormat="1" x14ac:dyDescent="0.25">
      <c r="A6" s="360">
        <v>2</v>
      </c>
      <c r="B6" s="361">
        <v>45447</v>
      </c>
      <c r="C6" s="362" t="s">
        <v>666</v>
      </c>
      <c r="D6" s="360" t="s">
        <v>74</v>
      </c>
      <c r="E6" s="363" t="s">
        <v>667</v>
      </c>
      <c r="F6" s="364" t="s">
        <v>22</v>
      </c>
      <c r="G6" s="365"/>
      <c r="H6" s="366" t="s">
        <v>76</v>
      </c>
      <c r="I6" s="367">
        <v>889900</v>
      </c>
      <c r="J6" s="361">
        <v>45447</v>
      </c>
      <c r="K6" s="362" t="s">
        <v>675</v>
      </c>
      <c r="L6" s="360" t="s">
        <v>13</v>
      </c>
      <c r="M6" s="363" t="s">
        <v>676</v>
      </c>
      <c r="N6" s="360" t="s">
        <v>661</v>
      </c>
      <c r="O6" s="368">
        <v>889900</v>
      </c>
      <c r="P6" s="369"/>
      <c r="Q6" s="370">
        <f>I6-O6</f>
        <v>0</v>
      </c>
    </row>
    <row r="7" spans="1:19" s="17" customFormat="1" ht="15.75" customHeight="1" x14ac:dyDescent="0.25">
      <c r="A7" s="241">
        <v>3</v>
      </c>
      <c r="B7" s="65">
        <v>45447</v>
      </c>
      <c r="C7" s="106" t="s">
        <v>668</v>
      </c>
      <c r="D7" s="15" t="s">
        <v>13</v>
      </c>
      <c r="E7" s="358" t="s">
        <v>669</v>
      </c>
      <c r="F7" s="150" t="s">
        <v>39</v>
      </c>
      <c r="G7" s="150"/>
      <c r="H7" s="359"/>
      <c r="I7" s="16">
        <v>1779500</v>
      </c>
      <c r="J7" s="65">
        <v>45447</v>
      </c>
      <c r="K7" s="106" t="s">
        <v>660</v>
      </c>
      <c r="L7" s="15" t="s">
        <v>13</v>
      </c>
      <c r="M7" s="237" t="s">
        <v>659</v>
      </c>
      <c r="N7" s="15" t="s">
        <v>670</v>
      </c>
      <c r="O7" s="269">
        <v>1779500</v>
      </c>
      <c r="P7" s="13" t="s">
        <v>671</v>
      </c>
      <c r="Q7" s="236">
        <f>I7-O7</f>
        <v>0</v>
      </c>
    </row>
    <row r="8" spans="1:19" s="149" customFormat="1" x14ac:dyDescent="0.25">
      <c r="A8" s="144">
        <v>4</v>
      </c>
      <c r="B8" s="145">
        <v>45453</v>
      </c>
      <c r="C8" s="250" t="s">
        <v>679</v>
      </c>
      <c r="D8" s="144" t="s">
        <v>14</v>
      </c>
      <c r="E8" s="146" t="s">
        <v>680</v>
      </c>
      <c r="F8" s="249" t="s">
        <v>22</v>
      </c>
      <c r="G8" s="249"/>
      <c r="H8" s="249" t="s">
        <v>12</v>
      </c>
      <c r="I8" s="381">
        <v>974150</v>
      </c>
      <c r="J8" s="145">
        <v>45453</v>
      </c>
      <c r="K8" s="250" t="s">
        <v>688</v>
      </c>
      <c r="L8" s="144" t="s">
        <v>14</v>
      </c>
      <c r="M8" s="279" t="s">
        <v>689</v>
      </c>
      <c r="N8" s="144" t="s">
        <v>690</v>
      </c>
      <c r="O8" s="282">
        <v>974150</v>
      </c>
      <c r="P8" s="146" t="s">
        <v>691</v>
      </c>
      <c r="Q8" s="243">
        <f>I8-O8</f>
        <v>0</v>
      </c>
    </row>
    <row r="9" spans="1:19" s="404" customFormat="1" x14ac:dyDescent="0.25">
      <c r="A9" s="393">
        <v>5</v>
      </c>
      <c r="B9" s="394">
        <v>45455</v>
      </c>
      <c r="C9" s="395" t="s">
        <v>681</v>
      </c>
      <c r="D9" s="396" t="s">
        <v>117</v>
      </c>
      <c r="E9" s="397" t="s">
        <v>682</v>
      </c>
      <c r="F9" s="397" t="s">
        <v>22</v>
      </c>
      <c r="G9" s="397"/>
      <c r="H9" s="397" t="s">
        <v>12</v>
      </c>
      <c r="I9" s="398">
        <v>2746900</v>
      </c>
      <c r="J9" s="394">
        <v>45456</v>
      </c>
      <c r="K9" s="395" t="s">
        <v>708</v>
      </c>
      <c r="L9" s="399" t="s">
        <v>13</v>
      </c>
      <c r="M9" s="400" t="s">
        <v>709</v>
      </c>
      <c r="N9" s="399" t="s">
        <v>710</v>
      </c>
      <c r="O9" s="401">
        <v>2746900</v>
      </c>
      <c r="P9" s="402" t="s">
        <v>8</v>
      </c>
      <c r="Q9" s="403">
        <f>I9-O9</f>
        <v>0</v>
      </c>
    </row>
    <row r="10" spans="1:19" s="392" customFormat="1" x14ac:dyDescent="0.25">
      <c r="A10" s="382">
        <v>6</v>
      </c>
      <c r="B10" s="383">
        <v>45455</v>
      </c>
      <c r="C10" s="384" t="s">
        <v>683</v>
      </c>
      <c r="D10" s="385" t="s">
        <v>684</v>
      </c>
      <c r="E10" s="386" t="s">
        <v>685</v>
      </c>
      <c r="F10" s="386" t="s">
        <v>86</v>
      </c>
      <c r="G10" s="386"/>
      <c r="H10" s="386" t="s">
        <v>87</v>
      </c>
      <c r="I10" s="387">
        <v>2784000</v>
      </c>
      <c r="J10" s="383">
        <v>45455</v>
      </c>
      <c r="K10" s="384" t="s">
        <v>686</v>
      </c>
      <c r="L10" s="382" t="s">
        <v>13</v>
      </c>
      <c r="M10" s="388" t="s">
        <v>687</v>
      </c>
      <c r="N10" s="382" t="s">
        <v>692</v>
      </c>
      <c r="O10" s="389">
        <v>2784000</v>
      </c>
      <c r="P10" s="390" t="s">
        <v>8</v>
      </c>
      <c r="Q10" s="391">
        <f t="shared" ref="Q10:Q52" si="0">I10-O10</f>
        <v>0</v>
      </c>
    </row>
    <row r="11" spans="1:19" s="434" customFormat="1" x14ac:dyDescent="0.25">
      <c r="A11" s="423">
        <v>7</v>
      </c>
      <c r="B11" s="424">
        <v>45456</v>
      </c>
      <c r="C11" s="425" t="s">
        <v>693</v>
      </c>
      <c r="D11" s="426" t="s">
        <v>694</v>
      </c>
      <c r="E11" s="427" t="s">
        <v>695</v>
      </c>
      <c r="F11" s="427" t="s">
        <v>696</v>
      </c>
      <c r="G11" s="427"/>
      <c r="H11" s="427" t="s">
        <v>12</v>
      </c>
      <c r="I11" s="428">
        <v>133400</v>
      </c>
      <c r="J11" s="424">
        <v>45464</v>
      </c>
      <c r="K11" s="425" t="s">
        <v>742</v>
      </c>
      <c r="L11" s="429" t="s">
        <v>13</v>
      </c>
      <c r="M11" s="430" t="s">
        <v>743</v>
      </c>
      <c r="N11" s="429" t="s">
        <v>744</v>
      </c>
      <c r="O11" s="431">
        <v>133400</v>
      </c>
      <c r="P11" s="432" t="s">
        <v>8</v>
      </c>
      <c r="Q11" s="433">
        <f>I11-O11</f>
        <v>0</v>
      </c>
    </row>
    <row r="12" spans="1:19" s="404" customFormat="1" x14ac:dyDescent="0.25">
      <c r="A12" s="399">
        <v>8</v>
      </c>
      <c r="B12" s="394">
        <v>45456</v>
      </c>
      <c r="C12" s="395" t="s">
        <v>697</v>
      </c>
      <c r="D12" s="405" t="s">
        <v>698</v>
      </c>
      <c r="E12" s="397" t="s">
        <v>699</v>
      </c>
      <c r="F12" s="397" t="s">
        <v>22</v>
      </c>
      <c r="G12" s="397"/>
      <c r="H12" s="397" t="s">
        <v>12</v>
      </c>
      <c r="I12" s="398">
        <v>319200</v>
      </c>
      <c r="J12" s="394">
        <v>45456</v>
      </c>
      <c r="K12" s="395" t="s">
        <v>708</v>
      </c>
      <c r="L12" s="399" t="s">
        <v>13</v>
      </c>
      <c r="M12" s="400" t="s">
        <v>709</v>
      </c>
      <c r="N12" s="399" t="s">
        <v>710</v>
      </c>
      <c r="O12" s="401">
        <v>319200</v>
      </c>
      <c r="P12" s="402" t="s">
        <v>8</v>
      </c>
      <c r="Q12" s="403">
        <f>I12-O12</f>
        <v>0</v>
      </c>
    </row>
    <row r="13" spans="1:19" s="448" customFormat="1" x14ac:dyDescent="0.25">
      <c r="A13" s="438">
        <v>8</v>
      </c>
      <c r="B13" s="439">
        <v>45456</v>
      </c>
      <c r="C13" s="440" t="s">
        <v>700</v>
      </c>
      <c r="D13" s="441" t="s">
        <v>13</v>
      </c>
      <c r="E13" s="442" t="s">
        <v>701</v>
      </c>
      <c r="F13" s="443" t="s">
        <v>702</v>
      </c>
      <c r="G13" s="443"/>
      <c r="H13" s="443"/>
      <c r="I13" s="444">
        <v>356643</v>
      </c>
      <c r="J13" s="439">
        <v>45456</v>
      </c>
      <c r="K13" s="440" t="s">
        <v>711</v>
      </c>
      <c r="L13" s="438" t="s">
        <v>45</v>
      </c>
      <c r="M13" s="445" t="s">
        <v>712</v>
      </c>
      <c r="N13" s="438"/>
      <c r="O13" s="446">
        <v>356643</v>
      </c>
      <c r="P13" s="442" t="s">
        <v>36</v>
      </c>
      <c r="Q13" s="447">
        <f>I13-O13</f>
        <v>0</v>
      </c>
    </row>
    <row r="14" spans="1:19" s="448" customFormat="1" x14ac:dyDescent="0.25">
      <c r="A14" s="449"/>
      <c r="B14" s="439"/>
      <c r="C14" s="440"/>
      <c r="D14" s="441"/>
      <c r="E14" s="442"/>
      <c r="F14" s="443"/>
      <c r="G14" s="443"/>
      <c r="H14" s="443"/>
      <c r="I14" s="444"/>
      <c r="J14" s="439">
        <v>45456</v>
      </c>
      <c r="K14" s="440" t="s">
        <v>713</v>
      </c>
      <c r="L14" s="438" t="s">
        <v>45</v>
      </c>
      <c r="M14" s="445" t="s">
        <v>714</v>
      </c>
      <c r="N14" s="438"/>
      <c r="O14" s="446"/>
      <c r="P14" s="442" t="s">
        <v>36</v>
      </c>
      <c r="Q14" s="447"/>
    </row>
    <row r="15" spans="1:19" s="404" customFormat="1" x14ac:dyDescent="0.25">
      <c r="A15" s="393">
        <v>9</v>
      </c>
      <c r="B15" s="394">
        <v>45456</v>
      </c>
      <c r="C15" s="395" t="s">
        <v>703</v>
      </c>
      <c r="D15" s="405" t="s">
        <v>704</v>
      </c>
      <c r="E15" s="397" t="s">
        <v>705</v>
      </c>
      <c r="F15" s="397" t="s">
        <v>22</v>
      </c>
      <c r="G15" s="397"/>
      <c r="H15" s="397" t="s">
        <v>87</v>
      </c>
      <c r="I15" s="398">
        <v>48900</v>
      </c>
      <c r="J15" s="394">
        <v>45456</v>
      </c>
      <c r="K15" s="395" t="s">
        <v>708</v>
      </c>
      <c r="L15" s="399" t="s">
        <v>13</v>
      </c>
      <c r="M15" s="400" t="s">
        <v>709</v>
      </c>
      <c r="N15" s="399" t="s">
        <v>710</v>
      </c>
      <c r="O15" s="401">
        <v>48900</v>
      </c>
      <c r="P15" s="402" t="s">
        <v>8</v>
      </c>
      <c r="Q15" s="403">
        <f>I15-O15</f>
        <v>0</v>
      </c>
    </row>
    <row r="16" spans="1:19" s="404" customFormat="1" x14ac:dyDescent="0.25">
      <c r="A16" s="399">
        <v>10</v>
      </c>
      <c r="B16" s="394">
        <v>45456</v>
      </c>
      <c r="C16" s="395" t="s">
        <v>706</v>
      </c>
      <c r="D16" s="405" t="s">
        <v>60</v>
      </c>
      <c r="E16" s="397" t="s">
        <v>707</v>
      </c>
      <c r="F16" s="397" t="s">
        <v>22</v>
      </c>
      <c r="G16" s="397"/>
      <c r="H16" s="397" t="s">
        <v>12</v>
      </c>
      <c r="I16" s="398">
        <v>200900</v>
      </c>
      <c r="J16" s="394">
        <v>45456</v>
      </c>
      <c r="K16" s="395" t="s">
        <v>708</v>
      </c>
      <c r="L16" s="399" t="s">
        <v>13</v>
      </c>
      <c r="M16" s="400" t="s">
        <v>709</v>
      </c>
      <c r="N16" s="399" t="s">
        <v>710</v>
      </c>
      <c r="O16" s="401">
        <v>200900</v>
      </c>
      <c r="P16" s="402" t="s">
        <v>8</v>
      </c>
      <c r="Q16" s="403">
        <f>I16-O16</f>
        <v>0</v>
      </c>
    </row>
    <row r="17" spans="1:20" s="33" customFormat="1" x14ac:dyDescent="0.25">
      <c r="A17" s="285">
        <v>11</v>
      </c>
      <c r="B17" s="99">
        <v>45457</v>
      </c>
      <c r="C17" s="286" t="s">
        <v>715</v>
      </c>
      <c r="D17" s="406" t="s">
        <v>26</v>
      </c>
      <c r="E17" s="407" t="s">
        <v>716</v>
      </c>
      <c r="F17" s="407" t="s">
        <v>22</v>
      </c>
      <c r="G17" s="407"/>
      <c r="H17" s="407" t="s">
        <v>12</v>
      </c>
      <c r="I17" s="408">
        <v>1159500</v>
      </c>
      <c r="J17" s="99">
        <v>45457</v>
      </c>
      <c r="K17" s="286" t="s">
        <v>723</v>
      </c>
      <c r="L17" s="31" t="s">
        <v>13</v>
      </c>
      <c r="M17" s="100" t="s">
        <v>724</v>
      </c>
      <c r="N17" s="31" t="s">
        <v>725</v>
      </c>
      <c r="O17" s="291">
        <v>1159500</v>
      </c>
      <c r="P17" s="28" t="s">
        <v>8</v>
      </c>
      <c r="Q17" s="291">
        <f>I17-O17</f>
        <v>0</v>
      </c>
    </row>
    <row r="18" spans="1:20" s="33" customFormat="1" x14ac:dyDescent="0.25">
      <c r="A18" s="31">
        <v>12</v>
      </c>
      <c r="B18" s="99">
        <v>45457</v>
      </c>
      <c r="C18" s="286" t="s">
        <v>717</v>
      </c>
      <c r="D18" s="406" t="s">
        <v>718</v>
      </c>
      <c r="E18" s="407" t="s">
        <v>719</v>
      </c>
      <c r="F18" s="407" t="s">
        <v>22</v>
      </c>
      <c r="G18" s="407"/>
      <c r="H18" s="407" t="s">
        <v>76</v>
      </c>
      <c r="I18" s="408">
        <v>679100</v>
      </c>
      <c r="J18" s="99">
        <v>45457</v>
      </c>
      <c r="K18" s="286" t="s">
        <v>723</v>
      </c>
      <c r="L18" s="31" t="s">
        <v>13</v>
      </c>
      <c r="M18" s="100" t="s">
        <v>724</v>
      </c>
      <c r="N18" s="31" t="s">
        <v>725</v>
      </c>
      <c r="O18" s="291">
        <v>679100</v>
      </c>
      <c r="P18" s="28" t="s">
        <v>8</v>
      </c>
      <c r="Q18" s="291">
        <f>I18-O18</f>
        <v>0</v>
      </c>
    </row>
    <row r="19" spans="1:20" s="26" customFormat="1" x14ac:dyDescent="0.25">
      <c r="A19" s="80">
        <v>13</v>
      </c>
      <c r="B19" s="81">
        <v>45457</v>
      </c>
      <c r="C19" s="261" t="s">
        <v>720</v>
      </c>
      <c r="D19" s="463" t="s">
        <v>721</v>
      </c>
      <c r="E19" s="259" t="s">
        <v>722</v>
      </c>
      <c r="F19" s="259" t="s">
        <v>22</v>
      </c>
      <c r="G19" s="259"/>
      <c r="H19" s="259" t="s">
        <v>12</v>
      </c>
      <c r="I19" s="354">
        <v>319200</v>
      </c>
      <c r="J19" s="81">
        <v>45478</v>
      </c>
      <c r="K19" s="261" t="s">
        <v>773</v>
      </c>
      <c r="L19" s="25" t="s">
        <v>13</v>
      </c>
      <c r="M19" s="293" t="s">
        <v>774</v>
      </c>
      <c r="N19" s="25" t="s">
        <v>772</v>
      </c>
      <c r="O19" s="252">
        <v>319200</v>
      </c>
      <c r="P19" s="22" t="s">
        <v>8</v>
      </c>
      <c r="Q19" s="252">
        <f>I19-O19</f>
        <v>0</v>
      </c>
    </row>
    <row r="20" spans="1:20" s="434" customFormat="1" x14ac:dyDescent="0.25">
      <c r="A20" s="429">
        <v>14</v>
      </c>
      <c r="B20" s="424">
        <v>45464</v>
      </c>
      <c r="C20" s="425" t="s">
        <v>726</v>
      </c>
      <c r="D20" s="435" t="s">
        <v>368</v>
      </c>
      <c r="E20" s="427" t="s">
        <v>727</v>
      </c>
      <c r="F20" s="427" t="s">
        <v>22</v>
      </c>
      <c r="G20" s="427"/>
      <c r="H20" s="427" t="s">
        <v>12</v>
      </c>
      <c r="I20" s="428">
        <v>537600</v>
      </c>
      <c r="J20" s="424">
        <v>45464</v>
      </c>
      <c r="K20" s="425" t="s">
        <v>742</v>
      </c>
      <c r="L20" s="429" t="s">
        <v>13</v>
      </c>
      <c r="M20" s="430" t="s">
        <v>743</v>
      </c>
      <c r="N20" s="429" t="s">
        <v>744</v>
      </c>
      <c r="O20" s="433">
        <v>537600</v>
      </c>
      <c r="P20" s="432" t="s">
        <v>8</v>
      </c>
      <c r="Q20" s="433">
        <f t="shared" si="0"/>
        <v>0</v>
      </c>
    </row>
    <row r="21" spans="1:20" s="434" customFormat="1" x14ac:dyDescent="0.25">
      <c r="A21" s="423">
        <v>15</v>
      </c>
      <c r="B21" s="424">
        <v>45464</v>
      </c>
      <c r="C21" s="425" t="s">
        <v>728</v>
      </c>
      <c r="D21" s="435" t="s">
        <v>140</v>
      </c>
      <c r="E21" s="436" t="s">
        <v>729</v>
      </c>
      <c r="F21" s="427" t="s">
        <v>22</v>
      </c>
      <c r="G21" s="437"/>
      <c r="H21" s="427" t="s">
        <v>12</v>
      </c>
      <c r="I21" s="428">
        <v>426300</v>
      </c>
      <c r="J21" s="424">
        <v>45464</v>
      </c>
      <c r="K21" s="425" t="s">
        <v>742</v>
      </c>
      <c r="L21" s="429" t="s">
        <v>13</v>
      </c>
      <c r="M21" s="430" t="s">
        <v>743</v>
      </c>
      <c r="N21" s="429" t="s">
        <v>744</v>
      </c>
      <c r="O21" s="433">
        <v>426300</v>
      </c>
      <c r="P21" s="432" t="s">
        <v>8</v>
      </c>
      <c r="Q21" s="433">
        <f t="shared" si="0"/>
        <v>0</v>
      </c>
    </row>
    <row r="22" spans="1:20" s="434" customFormat="1" x14ac:dyDescent="0.25">
      <c r="A22" s="429">
        <v>16</v>
      </c>
      <c r="B22" s="424">
        <v>45464</v>
      </c>
      <c r="C22" s="425" t="s">
        <v>730</v>
      </c>
      <c r="D22" s="435" t="s">
        <v>731</v>
      </c>
      <c r="E22" s="436" t="s">
        <v>732</v>
      </c>
      <c r="F22" s="427" t="s">
        <v>22</v>
      </c>
      <c r="G22" s="437"/>
      <c r="H22" s="427" t="s">
        <v>12</v>
      </c>
      <c r="I22" s="428">
        <v>363800</v>
      </c>
      <c r="J22" s="424">
        <v>45464</v>
      </c>
      <c r="K22" s="425" t="s">
        <v>742</v>
      </c>
      <c r="L22" s="429" t="s">
        <v>13</v>
      </c>
      <c r="M22" s="430" t="s">
        <v>743</v>
      </c>
      <c r="N22" s="429" t="s">
        <v>744</v>
      </c>
      <c r="O22" s="433">
        <v>363800</v>
      </c>
      <c r="P22" s="432" t="s">
        <v>8</v>
      </c>
      <c r="Q22" s="433">
        <f t="shared" si="0"/>
        <v>0</v>
      </c>
    </row>
    <row r="23" spans="1:20" s="421" customFormat="1" x14ac:dyDescent="0.25">
      <c r="A23" s="409">
        <v>17</v>
      </c>
      <c r="B23" s="416">
        <v>45464</v>
      </c>
      <c r="C23" s="410" t="s">
        <v>733</v>
      </c>
      <c r="D23" s="411" t="s">
        <v>130</v>
      </c>
      <c r="E23" s="412" t="s">
        <v>734</v>
      </c>
      <c r="F23" s="413" t="s">
        <v>22</v>
      </c>
      <c r="G23" s="414"/>
      <c r="H23" s="413" t="s">
        <v>12</v>
      </c>
      <c r="I23" s="415">
        <v>947400</v>
      </c>
      <c r="J23" s="416">
        <v>45464</v>
      </c>
      <c r="K23" s="410" t="s">
        <v>739</v>
      </c>
      <c r="L23" s="417" t="s">
        <v>13</v>
      </c>
      <c r="M23" s="418" t="s">
        <v>740</v>
      </c>
      <c r="N23" s="417" t="s">
        <v>741</v>
      </c>
      <c r="O23" s="419">
        <v>947400</v>
      </c>
      <c r="P23" s="420" t="s">
        <v>8</v>
      </c>
      <c r="Q23" s="419">
        <f t="shared" si="0"/>
        <v>0</v>
      </c>
    </row>
    <row r="24" spans="1:20" s="421" customFormat="1" x14ac:dyDescent="0.25">
      <c r="A24" s="417">
        <v>18</v>
      </c>
      <c r="B24" s="416">
        <v>45464</v>
      </c>
      <c r="C24" s="410" t="s">
        <v>735</v>
      </c>
      <c r="D24" s="411" t="s">
        <v>151</v>
      </c>
      <c r="E24" s="412" t="s">
        <v>736</v>
      </c>
      <c r="F24" s="413" t="s">
        <v>22</v>
      </c>
      <c r="G24" s="414"/>
      <c r="H24" s="413" t="s">
        <v>12</v>
      </c>
      <c r="I24" s="415">
        <v>602600</v>
      </c>
      <c r="J24" s="416">
        <v>45464</v>
      </c>
      <c r="K24" s="410" t="s">
        <v>739</v>
      </c>
      <c r="L24" s="417" t="s">
        <v>13</v>
      </c>
      <c r="M24" s="418" t="s">
        <v>740</v>
      </c>
      <c r="N24" s="417" t="s">
        <v>741</v>
      </c>
      <c r="O24" s="419">
        <v>602600</v>
      </c>
      <c r="P24" s="420" t="s">
        <v>8</v>
      </c>
      <c r="Q24" s="419">
        <f t="shared" si="0"/>
        <v>0</v>
      </c>
      <c r="R24" s="419"/>
      <c r="T24" s="422"/>
    </row>
    <row r="25" spans="1:20" s="421" customFormat="1" x14ac:dyDescent="0.25">
      <c r="A25" s="417">
        <v>19</v>
      </c>
      <c r="B25" s="416">
        <v>45464</v>
      </c>
      <c r="C25" s="410" t="s">
        <v>737</v>
      </c>
      <c r="D25" s="411" t="s">
        <v>694</v>
      </c>
      <c r="E25" s="412" t="s">
        <v>738</v>
      </c>
      <c r="F25" s="413" t="s">
        <v>22</v>
      </c>
      <c r="G25" s="414"/>
      <c r="H25" s="413" t="s">
        <v>12</v>
      </c>
      <c r="I25" s="415">
        <v>372800</v>
      </c>
      <c r="J25" s="416">
        <v>45464</v>
      </c>
      <c r="K25" s="410" t="s">
        <v>739</v>
      </c>
      <c r="L25" s="417" t="s">
        <v>13</v>
      </c>
      <c r="M25" s="418" t="s">
        <v>740</v>
      </c>
      <c r="N25" s="417" t="s">
        <v>741</v>
      </c>
      <c r="O25" s="419">
        <v>372800</v>
      </c>
      <c r="P25" s="420" t="s">
        <v>8</v>
      </c>
      <c r="Q25" s="419">
        <f t="shared" si="0"/>
        <v>0</v>
      </c>
      <c r="S25" s="422"/>
    </row>
    <row r="26" spans="1:20" s="460" customFormat="1" x14ac:dyDescent="0.25">
      <c r="A26" s="450">
        <v>20</v>
      </c>
      <c r="B26" s="451">
        <v>45468</v>
      </c>
      <c r="C26" s="452" t="s">
        <v>745</v>
      </c>
      <c r="D26" s="453" t="s">
        <v>137</v>
      </c>
      <c r="E26" s="454" t="s">
        <v>746</v>
      </c>
      <c r="F26" s="454" t="s">
        <v>22</v>
      </c>
      <c r="G26" s="454"/>
      <c r="H26" s="455" t="s">
        <v>12</v>
      </c>
      <c r="I26" s="456">
        <v>131600</v>
      </c>
      <c r="J26" s="451">
        <v>45468</v>
      </c>
      <c r="K26" s="452" t="s">
        <v>755</v>
      </c>
      <c r="L26" s="450" t="s">
        <v>13</v>
      </c>
      <c r="M26" s="457" t="s">
        <v>756</v>
      </c>
      <c r="N26" s="450" t="s">
        <v>757</v>
      </c>
      <c r="O26" s="458">
        <v>131600</v>
      </c>
      <c r="P26" s="459" t="s">
        <v>8</v>
      </c>
      <c r="Q26" s="458">
        <f t="shared" si="0"/>
        <v>0</v>
      </c>
    </row>
    <row r="27" spans="1:20" s="460" customFormat="1" x14ac:dyDescent="0.25">
      <c r="A27" s="450">
        <v>21</v>
      </c>
      <c r="B27" s="451">
        <v>45468</v>
      </c>
      <c r="C27" s="452" t="s">
        <v>747</v>
      </c>
      <c r="D27" s="453" t="s">
        <v>71</v>
      </c>
      <c r="E27" s="459" t="s">
        <v>748</v>
      </c>
      <c r="F27" s="454" t="s">
        <v>22</v>
      </c>
      <c r="G27" s="454"/>
      <c r="H27" s="455" t="s">
        <v>12</v>
      </c>
      <c r="I27" s="456">
        <v>44500</v>
      </c>
      <c r="J27" s="451">
        <v>45468</v>
      </c>
      <c r="K27" s="452" t="s">
        <v>755</v>
      </c>
      <c r="L27" s="450" t="s">
        <v>13</v>
      </c>
      <c r="M27" s="457" t="s">
        <v>756</v>
      </c>
      <c r="N27" s="450" t="s">
        <v>757</v>
      </c>
      <c r="O27" s="458">
        <v>44500</v>
      </c>
      <c r="P27" s="459" t="s">
        <v>8</v>
      </c>
      <c r="Q27" s="458">
        <f t="shared" si="0"/>
        <v>0</v>
      </c>
    </row>
    <row r="28" spans="1:20" s="460" customFormat="1" x14ac:dyDescent="0.25">
      <c r="A28" s="450">
        <v>22</v>
      </c>
      <c r="B28" s="451">
        <v>45468</v>
      </c>
      <c r="C28" s="452" t="s">
        <v>749</v>
      </c>
      <c r="D28" s="453" t="s">
        <v>573</v>
      </c>
      <c r="E28" s="454" t="s">
        <v>750</v>
      </c>
      <c r="F28" s="454" t="s">
        <v>22</v>
      </c>
      <c r="G28" s="454"/>
      <c r="H28" s="455" t="s">
        <v>12</v>
      </c>
      <c r="I28" s="456">
        <v>610400</v>
      </c>
      <c r="J28" s="451">
        <v>45468</v>
      </c>
      <c r="K28" s="452" t="s">
        <v>755</v>
      </c>
      <c r="L28" s="450" t="s">
        <v>13</v>
      </c>
      <c r="M28" s="457" t="s">
        <v>756</v>
      </c>
      <c r="N28" s="450" t="s">
        <v>757</v>
      </c>
      <c r="O28" s="458">
        <v>610400</v>
      </c>
      <c r="P28" s="459" t="s">
        <v>8</v>
      </c>
      <c r="Q28" s="458">
        <f t="shared" si="0"/>
        <v>0</v>
      </c>
    </row>
    <row r="29" spans="1:20" s="460" customFormat="1" x14ac:dyDescent="0.25">
      <c r="A29" s="450">
        <v>23</v>
      </c>
      <c r="B29" s="451">
        <v>45468</v>
      </c>
      <c r="C29" s="452" t="s">
        <v>751</v>
      </c>
      <c r="D29" s="453" t="s">
        <v>143</v>
      </c>
      <c r="E29" s="459" t="s">
        <v>752</v>
      </c>
      <c r="F29" s="454" t="s">
        <v>22</v>
      </c>
      <c r="G29" s="454"/>
      <c r="H29" s="455" t="s">
        <v>12</v>
      </c>
      <c r="I29" s="456">
        <v>959200</v>
      </c>
      <c r="J29" s="451">
        <v>45468</v>
      </c>
      <c r="K29" s="452" t="s">
        <v>755</v>
      </c>
      <c r="L29" s="450" t="s">
        <v>13</v>
      </c>
      <c r="M29" s="457" t="s">
        <v>756</v>
      </c>
      <c r="N29" s="450" t="s">
        <v>757</v>
      </c>
      <c r="O29" s="458">
        <v>959200</v>
      </c>
      <c r="P29" s="459" t="s">
        <v>8</v>
      </c>
      <c r="Q29" s="458">
        <f t="shared" si="0"/>
        <v>0</v>
      </c>
    </row>
    <row r="30" spans="1:20" s="460" customFormat="1" x14ac:dyDescent="0.25">
      <c r="A30" s="450">
        <v>24</v>
      </c>
      <c r="B30" s="451">
        <v>45468</v>
      </c>
      <c r="C30" s="450" t="s">
        <v>753</v>
      </c>
      <c r="D30" s="450" t="s">
        <v>211</v>
      </c>
      <c r="E30" s="459" t="s">
        <v>754</v>
      </c>
      <c r="F30" s="450" t="s">
        <v>22</v>
      </c>
      <c r="G30" s="450"/>
      <c r="H30" s="450" t="s">
        <v>12</v>
      </c>
      <c r="I30" s="461">
        <v>1739900</v>
      </c>
      <c r="J30" s="451">
        <v>45468</v>
      </c>
      <c r="K30" s="452" t="s">
        <v>755</v>
      </c>
      <c r="L30" s="450" t="s">
        <v>13</v>
      </c>
      <c r="M30" s="457" t="s">
        <v>756</v>
      </c>
      <c r="N30" s="450" t="s">
        <v>757</v>
      </c>
      <c r="O30" s="458">
        <v>1739900</v>
      </c>
      <c r="P30" s="459" t="s">
        <v>8</v>
      </c>
      <c r="Q30" s="458">
        <f t="shared" si="0"/>
        <v>0</v>
      </c>
      <c r="R30" s="22">
        <v>100000</v>
      </c>
    </row>
    <row r="31" spans="1:20" s="1" customFormat="1" x14ac:dyDescent="0.25">
      <c r="A31" s="11">
        <v>25</v>
      </c>
      <c r="B31" s="63">
        <v>45469</v>
      </c>
      <c r="C31" s="106" t="s">
        <v>758</v>
      </c>
      <c r="D31" s="356" t="s">
        <v>216</v>
      </c>
      <c r="E31" s="107" t="s">
        <v>759</v>
      </c>
      <c r="F31" s="107" t="s">
        <v>22</v>
      </c>
      <c r="G31" s="107"/>
      <c r="H31" s="107" t="s">
        <v>12</v>
      </c>
      <c r="I31" s="105">
        <v>947400</v>
      </c>
      <c r="J31" s="63">
        <v>45478</v>
      </c>
      <c r="K31" s="197" t="s">
        <v>769</v>
      </c>
      <c r="L31" s="11" t="s">
        <v>13</v>
      </c>
      <c r="M31" s="143" t="s">
        <v>770</v>
      </c>
      <c r="N31" s="11" t="s">
        <v>798</v>
      </c>
      <c r="O31" s="189">
        <v>947400</v>
      </c>
      <c r="P31" s="9" t="s">
        <v>44</v>
      </c>
      <c r="Q31" s="236">
        <f t="shared" si="0"/>
        <v>0</v>
      </c>
      <c r="R31" s="22">
        <v>319200</v>
      </c>
    </row>
    <row r="32" spans="1:20" s="26" customFormat="1" x14ac:dyDescent="0.25">
      <c r="A32" s="25">
        <v>26</v>
      </c>
      <c r="B32" s="81">
        <v>45469</v>
      </c>
      <c r="C32" s="261" t="s">
        <v>760</v>
      </c>
      <c r="D32" s="353" t="s">
        <v>585</v>
      </c>
      <c r="E32" s="259" t="s">
        <v>761</v>
      </c>
      <c r="F32" s="259" t="s">
        <v>22</v>
      </c>
      <c r="G32" s="259"/>
      <c r="H32" s="259" t="s">
        <v>12</v>
      </c>
      <c r="I32" s="354">
        <v>159600</v>
      </c>
      <c r="J32" s="81">
        <v>45478</v>
      </c>
      <c r="K32" s="261" t="s">
        <v>771</v>
      </c>
      <c r="L32" s="25" t="s">
        <v>13</v>
      </c>
      <c r="M32" s="293" t="s">
        <v>770</v>
      </c>
      <c r="N32" s="25" t="s">
        <v>772</v>
      </c>
      <c r="O32" s="252">
        <f>86600+73000</f>
        <v>159600</v>
      </c>
      <c r="P32" s="22" t="s">
        <v>188</v>
      </c>
      <c r="Q32" s="252">
        <f>I32-O32</f>
        <v>0</v>
      </c>
      <c r="R32" s="22">
        <v>73000</v>
      </c>
    </row>
    <row r="33" spans="1:18" s="26" customFormat="1" x14ac:dyDescent="0.25">
      <c r="A33" s="25">
        <v>27</v>
      </c>
      <c r="B33" s="81">
        <v>45469</v>
      </c>
      <c r="C33" s="261" t="s">
        <v>762</v>
      </c>
      <c r="D33" s="353" t="s">
        <v>267</v>
      </c>
      <c r="E33" s="259" t="s">
        <v>763</v>
      </c>
      <c r="F33" s="259" t="s">
        <v>22</v>
      </c>
      <c r="G33" s="259"/>
      <c r="H33" s="259" t="s">
        <v>12</v>
      </c>
      <c r="I33" s="354">
        <v>66500</v>
      </c>
      <c r="J33" s="81">
        <v>45478</v>
      </c>
      <c r="K33" s="261" t="s">
        <v>773</v>
      </c>
      <c r="L33" s="25" t="s">
        <v>13</v>
      </c>
      <c r="M33" s="293" t="s">
        <v>774</v>
      </c>
      <c r="N33" s="25" t="s">
        <v>772</v>
      </c>
      <c r="O33" s="252">
        <v>66500</v>
      </c>
      <c r="P33" s="22" t="s">
        <v>8</v>
      </c>
      <c r="Q33" s="252">
        <f t="shared" si="0"/>
        <v>0</v>
      </c>
      <c r="R33" s="22">
        <v>66500</v>
      </c>
    </row>
    <row r="34" spans="1:18" s="1" customFormat="1" hidden="1" x14ac:dyDescent="0.25">
      <c r="A34" s="11">
        <v>28</v>
      </c>
      <c r="B34" s="63"/>
      <c r="C34" s="197"/>
      <c r="D34" s="11"/>
      <c r="E34" s="107"/>
      <c r="F34" s="107"/>
      <c r="G34" s="107"/>
      <c r="H34" s="108"/>
      <c r="I34" s="105"/>
      <c r="J34" s="63"/>
      <c r="K34" s="197"/>
      <c r="L34" s="11"/>
      <c r="M34" s="143"/>
      <c r="N34" s="11"/>
      <c r="O34" s="189"/>
      <c r="P34" s="9"/>
      <c r="Q34" s="189">
        <f t="shared" si="0"/>
        <v>0</v>
      </c>
      <c r="R34" s="9"/>
    </row>
    <row r="35" spans="1:18" s="1" customFormat="1" hidden="1" x14ac:dyDescent="0.25">
      <c r="A35" s="11">
        <v>29</v>
      </c>
      <c r="B35" s="63"/>
      <c r="C35" s="197"/>
      <c r="D35" s="11"/>
      <c r="E35" s="9"/>
      <c r="F35" s="107"/>
      <c r="G35" s="107"/>
      <c r="H35" s="108"/>
      <c r="I35" s="105"/>
      <c r="J35" s="10"/>
      <c r="K35" s="197"/>
      <c r="L35" s="276"/>
      <c r="M35" s="195"/>
      <c r="N35" s="11"/>
      <c r="O35" s="189"/>
      <c r="P35" s="9"/>
      <c r="Q35" s="189">
        <f t="shared" si="0"/>
        <v>0</v>
      </c>
      <c r="R35" s="9"/>
    </row>
    <row r="36" spans="1:18" s="1" customFormat="1" hidden="1" x14ac:dyDescent="0.25">
      <c r="A36" s="11">
        <v>30</v>
      </c>
      <c r="B36" s="63"/>
      <c r="C36" s="197"/>
      <c r="D36" s="11"/>
      <c r="E36" s="9"/>
      <c r="F36" s="107"/>
      <c r="G36" s="107"/>
      <c r="H36" s="108"/>
      <c r="I36" s="105"/>
      <c r="J36" s="191"/>
      <c r="K36" s="197"/>
      <c r="L36" s="305"/>
      <c r="M36" s="143"/>
      <c r="N36" s="11"/>
      <c r="O36" s="189"/>
      <c r="P36" s="9"/>
      <c r="Q36" s="189">
        <f t="shared" si="0"/>
        <v>0</v>
      </c>
      <c r="R36" s="9"/>
    </row>
    <row r="37" spans="1:18" s="1" customFormat="1" hidden="1" x14ac:dyDescent="0.25">
      <c r="A37" s="11">
        <v>31</v>
      </c>
      <c r="B37" s="63"/>
      <c r="C37" s="197"/>
      <c r="D37" s="11"/>
      <c r="E37" s="9"/>
      <c r="F37" s="107"/>
      <c r="G37" s="107"/>
      <c r="H37" s="108"/>
      <c r="I37" s="357"/>
      <c r="J37" s="191"/>
      <c r="K37" s="197"/>
      <c r="L37" s="305"/>
      <c r="M37" s="143"/>
      <c r="N37" s="11"/>
      <c r="O37" s="189"/>
      <c r="P37" s="9"/>
      <c r="Q37" s="189">
        <f t="shared" si="0"/>
        <v>0</v>
      </c>
      <c r="R37" s="9"/>
    </row>
    <row r="38" spans="1:18" s="1" customFormat="1" hidden="1" x14ac:dyDescent="0.25">
      <c r="A38" s="11">
        <v>32</v>
      </c>
      <c r="B38" s="63"/>
      <c r="C38" s="197"/>
      <c r="D38" s="276"/>
      <c r="E38" s="107"/>
      <c r="F38" s="107"/>
      <c r="G38" s="107"/>
      <c r="H38" s="108"/>
      <c r="I38" s="105"/>
      <c r="J38" s="191"/>
      <c r="K38" s="197"/>
      <c r="L38" s="305"/>
      <c r="M38" s="143"/>
      <c r="N38" s="11"/>
      <c r="O38" s="189"/>
      <c r="P38" s="9"/>
      <c r="Q38" s="189">
        <f t="shared" si="0"/>
        <v>0</v>
      </c>
      <c r="R38" s="9"/>
    </row>
    <row r="39" spans="1:18" s="1" customFormat="1" hidden="1" x14ac:dyDescent="0.25">
      <c r="A39" s="11"/>
      <c r="B39" s="63"/>
      <c r="C39" s="197"/>
      <c r="D39" s="276"/>
      <c r="E39" s="107"/>
      <c r="F39" s="107"/>
      <c r="G39" s="107"/>
      <c r="H39" s="108"/>
      <c r="I39" s="105"/>
      <c r="J39" s="191"/>
      <c r="K39" s="197"/>
      <c r="L39" s="305"/>
      <c r="M39" s="143"/>
      <c r="N39" s="11"/>
      <c r="O39" s="189"/>
      <c r="P39" s="9"/>
      <c r="Q39" s="189">
        <f t="shared" si="0"/>
        <v>0</v>
      </c>
      <c r="R39" s="9"/>
    </row>
    <row r="40" spans="1:18" s="1" customFormat="1" hidden="1" x14ac:dyDescent="0.25">
      <c r="A40" s="11">
        <v>33</v>
      </c>
      <c r="B40" s="63"/>
      <c r="C40" s="197"/>
      <c r="D40" s="276"/>
      <c r="E40" s="107"/>
      <c r="F40" s="107"/>
      <c r="G40" s="107"/>
      <c r="H40" s="108"/>
      <c r="I40" s="105"/>
      <c r="J40" s="191"/>
      <c r="K40" s="197"/>
      <c r="L40" s="305"/>
      <c r="M40" s="143"/>
      <c r="N40" s="11"/>
      <c r="O40" s="189"/>
      <c r="P40" s="9"/>
      <c r="Q40" s="189">
        <f t="shared" si="0"/>
        <v>0</v>
      </c>
      <c r="R40" s="9"/>
    </row>
    <row r="41" spans="1:18" s="1" customFormat="1" hidden="1" x14ac:dyDescent="0.25">
      <c r="A41" s="11">
        <v>34</v>
      </c>
      <c r="B41" s="63"/>
      <c r="C41" s="197"/>
      <c r="D41" s="276"/>
      <c r="E41" s="107"/>
      <c r="F41" s="107"/>
      <c r="G41" s="107"/>
      <c r="H41" s="108"/>
      <c r="I41" s="105"/>
      <c r="J41" s="191"/>
      <c r="K41" s="197"/>
      <c r="L41" s="305"/>
      <c r="M41" s="143"/>
      <c r="N41" s="11"/>
      <c r="O41" s="189"/>
      <c r="P41" s="9"/>
      <c r="Q41" s="189">
        <f t="shared" si="0"/>
        <v>0</v>
      </c>
      <c r="R41" s="9"/>
    </row>
    <row r="42" spans="1:18" s="1" customFormat="1" hidden="1" x14ac:dyDescent="0.25">
      <c r="A42" s="11">
        <v>35</v>
      </c>
      <c r="B42" s="63"/>
      <c r="C42" s="197"/>
      <c r="D42" s="276"/>
      <c r="E42" s="9"/>
      <c r="F42" s="107"/>
      <c r="G42" s="107"/>
      <c r="H42" s="108"/>
      <c r="I42" s="105"/>
      <c r="J42" s="191"/>
      <c r="K42" s="197"/>
      <c r="L42" s="305"/>
      <c r="M42" s="143"/>
      <c r="N42" s="11"/>
      <c r="O42" s="189"/>
      <c r="P42" s="9"/>
      <c r="Q42" s="189">
        <f t="shared" si="0"/>
        <v>0</v>
      </c>
      <c r="R42" s="9"/>
    </row>
    <row r="43" spans="1:18" s="1" customFormat="1" hidden="1" x14ac:dyDescent="0.25">
      <c r="A43" s="11">
        <v>36</v>
      </c>
      <c r="B43" s="63"/>
      <c r="C43" s="197"/>
      <c r="D43" s="276"/>
      <c r="E43" s="9"/>
      <c r="F43" s="107"/>
      <c r="G43" s="107"/>
      <c r="H43" s="108"/>
      <c r="I43" s="105"/>
      <c r="J43" s="191"/>
      <c r="K43" s="197"/>
      <c r="L43" s="305"/>
      <c r="M43" s="143"/>
      <c r="N43" s="11"/>
      <c r="O43" s="189"/>
      <c r="P43" s="9"/>
      <c r="Q43" s="189">
        <f t="shared" si="0"/>
        <v>0</v>
      </c>
      <c r="R43" s="9"/>
    </row>
    <row r="44" spans="1:18" s="1" customFormat="1" hidden="1" x14ac:dyDescent="0.25">
      <c r="A44" s="11">
        <v>37</v>
      </c>
      <c r="B44" s="63"/>
      <c r="C44" s="197"/>
      <c r="D44" s="276"/>
      <c r="E44" s="9"/>
      <c r="F44" s="107"/>
      <c r="G44" s="107"/>
      <c r="H44" s="108"/>
      <c r="I44" s="105"/>
      <c r="J44" s="191"/>
      <c r="K44" s="197"/>
      <c r="L44" s="305"/>
      <c r="M44" s="143"/>
      <c r="N44" s="11"/>
      <c r="O44" s="189"/>
      <c r="P44" s="9"/>
      <c r="Q44" s="189">
        <f t="shared" si="0"/>
        <v>0</v>
      </c>
      <c r="R44" s="9"/>
    </row>
    <row r="45" spans="1:18" s="1" customFormat="1" hidden="1" x14ac:dyDescent="0.25">
      <c r="A45" s="11">
        <v>38</v>
      </c>
      <c r="B45" s="63"/>
      <c r="C45" s="197"/>
      <c r="D45" s="276"/>
      <c r="E45" s="9"/>
      <c r="F45" s="107"/>
      <c r="G45" s="107"/>
      <c r="H45" s="108"/>
      <c r="I45" s="105"/>
      <c r="J45" s="191"/>
      <c r="K45" s="197"/>
      <c r="L45" s="305"/>
      <c r="M45" s="143"/>
      <c r="N45" s="11"/>
      <c r="O45" s="189"/>
      <c r="P45" s="9"/>
      <c r="Q45" s="189">
        <f t="shared" si="0"/>
        <v>0</v>
      </c>
      <c r="R45" s="9"/>
    </row>
    <row r="46" spans="1:18" s="1" customFormat="1" hidden="1" x14ac:dyDescent="0.25">
      <c r="A46" s="11">
        <v>39</v>
      </c>
      <c r="B46" s="63"/>
      <c r="C46" s="197"/>
      <c r="D46" s="276"/>
      <c r="E46" s="107"/>
      <c r="F46" s="107"/>
      <c r="G46" s="107"/>
      <c r="H46" s="356"/>
      <c r="I46" s="105"/>
      <c r="J46" s="191"/>
      <c r="K46" s="197"/>
      <c r="L46" s="305"/>
      <c r="M46" s="143"/>
      <c r="N46" s="11"/>
      <c r="O46" s="189"/>
      <c r="P46" s="9"/>
      <c r="Q46" s="189">
        <f t="shared" si="0"/>
        <v>0</v>
      </c>
      <c r="R46" s="9"/>
    </row>
    <row r="47" spans="1:18" s="1" customFormat="1" hidden="1" x14ac:dyDescent="0.25">
      <c r="A47" s="11">
        <v>40</v>
      </c>
      <c r="B47" s="63"/>
      <c r="C47" s="197"/>
      <c r="D47" s="276"/>
      <c r="E47" s="9"/>
      <c r="F47" s="194"/>
      <c r="G47" s="107"/>
      <c r="H47" s="356"/>
      <c r="I47" s="105"/>
      <c r="J47" s="191"/>
      <c r="K47" s="197"/>
      <c r="L47" s="305"/>
      <c r="M47" s="143"/>
      <c r="N47" s="11"/>
      <c r="O47" s="189"/>
      <c r="P47" s="9"/>
      <c r="Q47" s="189">
        <f t="shared" si="0"/>
        <v>0</v>
      </c>
      <c r="R47" s="9"/>
    </row>
    <row r="48" spans="1:18" s="1" customFormat="1" hidden="1" x14ac:dyDescent="0.25">
      <c r="A48" s="11">
        <v>41</v>
      </c>
      <c r="B48" s="63"/>
      <c r="C48" s="197"/>
      <c r="D48" s="276"/>
      <c r="E48" s="9"/>
      <c r="F48" s="107"/>
      <c r="G48" s="107"/>
      <c r="H48" s="108"/>
      <c r="I48" s="105"/>
      <c r="J48" s="191"/>
      <c r="K48" s="197"/>
      <c r="L48" s="305"/>
      <c r="M48" s="143"/>
      <c r="N48" s="11"/>
      <c r="O48" s="189"/>
      <c r="P48" s="9"/>
      <c r="Q48" s="189">
        <f t="shared" si="0"/>
        <v>0</v>
      </c>
      <c r="R48" s="9"/>
    </row>
    <row r="49" spans="1:18" s="1" customFormat="1" hidden="1" x14ac:dyDescent="0.25">
      <c r="A49" s="11">
        <v>42</v>
      </c>
      <c r="B49" s="63"/>
      <c r="C49" s="197"/>
      <c r="D49" s="276"/>
      <c r="E49" s="107"/>
      <c r="F49" s="107"/>
      <c r="G49" s="107"/>
      <c r="H49" s="108"/>
      <c r="I49" s="105"/>
      <c r="J49" s="191"/>
      <c r="K49" s="197"/>
      <c r="L49" s="305"/>
      <c r="M49" s="143"/>
      <c r="N49" s="11"/>
      <c r="O49" s="189"/>
      <c r="P49" s="9"/>
      <c r="Q49" s="189">
        <f t="shared" si="0"/>
        <v>0</v>
      </c>
      <c r="R49" s="9"/>
    </row>
    <row r="50" spans="1:18" s="1" customFormat="1" hidden="1" x14ac:dyDescent="0.25">
      <c r="A50" s="11">
        <v>43</v>
      </c>
      <c r="B50" s="63"/>
      <c r="C50" s="197"/>
      <c r="D50" s="276"/>
      <c r="E50" s="107"/>
      <c r="F50" s="194"/>
      <c r="G50" s="194"/>
      <c r="H50" s="108"/>
      <c r="I50" s="105"/>
      <c r="J50" s="191"/>
      <c r="K50" s="197"/>
      <c r="L50" s="305"/>
      <c r="M50" s="143"/>
      <c r="N50" s="11"/>
      <c r="O50" s="189"/>
      <c r="P50" s="9"/>
      <c r="Q50" s="189">
        <f t="shared" si="0"/>
        <v>0</v>
      </c>
      <c r="R50" s="9"/>
    </row>
    <row r="51" spans="1:18" s="1" customFormat="1" hidden="1" x14ac:dyDescent="0.25">
      <c r="A51" s="11">
        <v>44</v>
      </c>
      <c r="B51" s="63"/>
      <c r="C51" s="197"/>
      <c r="D51" s="276"/>
      <c r="E51" s="107"/>
      <c r="F51" s="194"/>
      <c r="G51" s="194"/>
      <c r="H51" s="108"/>
      <c r="I51" s="105"/>
      <c r="J51" s="191"/>
      <c r="K51" s="197"/>
      <c r="L51" s="305"/>
      <c r="M51" s="143"/>
      <c r="N51" s="11"/>
      <c r="O51" s="189"/>
      <c r="P51" s="9"/>
      <c r="Q51" s="189">
        <f t="shared" si="0"/>
        <v>0</v>
      </c>
      <c r="R51" s="9"/>
    </row>
    <row r="52" spans="1:18" s="1" customFormat="1" hidden="1" x14ac:dyDescent="0.25">
      <c r="A52" s="11"/>
      <c r="B52" s="10"/>
      <c r="C52" s="197"/>
      <c r="D52" s="276"/>
      <c r="E52" s="195"/>
      <c r="F52" s="194"/>
      <c r="G52" s="193"/>
      <c r="H52" s="192"/>
      <c r="I52" s="2"/>
      <c r="J52" s="63"/>
      <c r="K52" s="197"/>
      <c r="L52" s="11"/>
      <c r="M52" s="143"/>
      <c r="N52" s="11"/>
      <c r="O52" s="189"/>
      <c r="P52" s="9"/>
      <c r="Q52" s="189">
        <f t="shared" si="0"/>
        <v>0</v>
      </c>
      <c r="R52" s="9"/>
    </row>
    <row r="53" spans="1:18" s="1" customFormat="1" ht="36" x14ac:dyDescent="0.25">
      <c r="A53" s="636" t="s">
        <v>18</v>
      </c>
      <c r="B53" s="637"/>
      <c r="C53" s="637"/>
      <c r="D53" s="637"/>
      <c r="E53" s="637"/>
      <c r="F53" s="637"/>
      <c r="G53" s="637"/>
      <c r="H53" s="637"/>
      <c r="I53" s="637"/>
      <c r="J53" s="641"/>
      <c r="K53" s="641"/>
      <c r="L53" s="641"/>
      <c r="M53" s="641"/>
      <c r="N53" s="637"/>
      <c r="O53" s="637"/>
      <c r="P53" s="638"/>
      <c r="Q53" s="188">
        <f>SUM(Q5:Q52)</f>
        <v>0</v>
      </c>
      <c r="R53" s="22">
        <f>SUM(R30:R52)</f>
        <v>558700</v>
      </c>
    </row>
    <row r="54" spans="1:18" x14ac:dyDescent="0.25">
      <c r="K54"/>
    </row>
    <row r="55" spans="1:18" x14ac:dyDescent="0.25">
      <c r="K55"/>
      <c r="P55" t="s">
        <v>398</v>
      </c>
      <c r="Q55" s="168">
        <f>Q440</f>
        <v>0</v>
      </c>
    </row>
    <row r="56" spans="1:18" x14ac:dyDescent="0.25">
      <c r="A56" s="169"/>
      <c r="B56" s="170"/>
      <c r="C56" s="171"/>
      <c r="D56" s="172"/>
      <c r="E56" s="171"/>
      <c r="F56" s="173"/>
      <c r="G56" s="174"/>
      <c r="H56" s="187"/>
      <c r="K56"/>
    </row>
    <row r="57" spans="1:18" x14ac:dyDescent="0.25">
      <c r="J57">
        <v>947400</v>
      </c>
      <c r="K57">
        <v>1034000</v>
      </c>
    </row>
    <row r="58" spans="1:18" x14ac:dyDescent="0.25">
      <c r="J58">
        <v>159600</v>
      </c>
      <c r="K58"/>
      <c r="N58" t="s">
        <v>768</v>
      </c>
    </row>
    <row r="59" spans="1:18" x14ac:dyDescent="0.25">
      <c r="J59">
        <f>SUM(J57:J58)</f>
        <v>1107000</v>
      </c>
      <c r="K59"/>
    </row>
    <row r="60" spans="1:18" x14ac:dyDescent="0.25">
      <c r="K60"/>
    </row>
    <row r="61" spans="1:18" x14ac:dyDescent="0.25">
      <c r="K61">
        <f>J59-K57</f>
        <v>73000</v>
      </c>
      <c r="L61" s="168">
        <f>I32-K61</f>
        <v>86600</v>
      </c>
    </row>
    <row r="62" spans="1:18" x14ac:dyDescent="0.25">
      <c r="K62"/>
    </row>
    <row r="63" spans="1:18" x14ac:dyDescent="0.25">
      <c r="K63"/>
    </row>
    <row r="64" spans="1:18" x14ac:dyDescent="0.25">
      <c r="K64"/>
    </row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</sheetData>
  <mergeCells count="16">
    <mergeCell ref="A53:P53"/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  <mergeCell ref="P3:P4"/>
    <mergeCell ref="Q3:Q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7"/>
  <sheetViews>
    <sheetView topLeftCell="L10" workbookViewId="0">
      <selection activeCell="N27" sqref="N27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6" width="12.7109375" customWidth="1"/>
    <col min="7" max="7" width="0.140625" hidden="1" customWidth="1"/>
    <col min="8" max="8" width="14.5703125" customWidth="1"/>
    <col min="9" max="9" width="13.85546875" customWidth="1"/>
    <col min="10" max="10" width="21.42578125" customWidth="1"/>
    <col min="11" max="11" width="42.7109375" style="12" customWidth="1"/>
    <col min="12" max="12" width="20.28515625" customWidth="1"/>
    <col min="13" max="13" width="18.42578125" customWidth="1"/>
    <col min="14" max="14" width="39.28515625" customWidth="1"/>
    <col min="15" max="15" width="13.7109375" customWidth="1"/>
    <col min="16" max="16" width="27.2851562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19" ht="15" customHeight="1" x14ac:dyDescent="0.25">
      <c r="A1" s="639" t="s">
        <v>11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19" ht="15" customHeight="1" x14ac:dyDescent="0.25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</row>
    <row r="3" spans="1:19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42" t="s">
        <v>4</v>
      </c>
      <c r="K3" s="631" t="s">
        <v>5</v>
      </c>
      <c r="L3" s="275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19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42"/>
      <c r="K4" s="631"/>
      <c r="L4" s="275"/>
      <c r="M4" s="631"/>
      <c r="N4" s="631"/>
      <c r="O4" s="631"/>
      <c r="P4" s="631"/>
      <c r="Q4" s="633"/>
    </row>
    <row r="5" spans="1:19" s="1" customFormat="1" x14ac:dyDescent="0.25">
      <c r="A5" s="64">
        <v>1</v>
      </c>
      <c r="B5" s="462">
        <v>45475</v>
      </c>
      <c r="C5" s="106" t="s">
        <v>764</v>
      </c>
      <c r="D5" s="11" t="s">
        <v>13</v>
      </c>
      <c r="E5" s="143" t="s">
        <v>765</v>
      </c>
      <c r="F5" s="107" t="s">
        <v>39</v>
      </c>
      <c r="G5" s="193"/>
      <c r="H5" s="356"/>
      <c r="I5" s="2">
        <v>1780800</v>
      </c>
      <c r="J5" s="63">
        <v>45475</v>
      </c>
      <c r="K5" s="197" t="s">
        <v>766</v>
      </c>
      <c r="L5" s="11" t="s">
        <v>13</v>
      </c>
      <c r="M5" s="143" t="s">
        <v>767</v>
      </c>
      <c r="N5" s="11"/>
      <c r="O5" s="268">
        <v>1780800</v>
      </c>
      <c r="P5" s="9" t="s">
        <v>674</v>
      </c>
      <c r="Q5" s="189">
        <f>I5-O5</f>
        <v>0</v>
      </c>
      <c r="R5" s="1">
        <v>555600</v>
      </c>
      <c r="S5" s="1">
        <v>61600</v>
      </c>
    </row>
    <row r="6" spans="1:19" s="26" customFormat="1" x14ac:dyDescent="0.25">
      <c r="A6" s="25">
        <v>2</v>
      </c>
      <c r="B6" s="81">
        <v>45478</v>
      </c>
      <c r="C6" s="261" t="s">
        <v>775</v>
      </c>
      <c r="D6" s="25" t="s">
        <v>13</v>
      </c>
      <c r="E6" s="293" t="s">
        <v>776</v>
      </c>
      <c r="F6" s="259"/>
      <c r="G6" s="292"/>
      <c r="H6" s="353"/>
      <c r="I6" s="21">
        <v>1034000</v>
      </c>
      <c r="J6" s="81">
        <v>45478</v>
      </c>
      <c r="K6" s="261" t="s">
        <v>773</v>
      </c>
      <c r="L6" s="25" t="s">
        <v>13</v>
      </c>
      <c r="M6" s="293" t="s">
        <v>774</v>
      </c>
      <c r="N6" s="25" t="s">
        <v>798</v>
      </c>
      <c r="O6" s="253">
        <v>1034000</v>
      </c>
      <c r="P6" s="22" t="s">
        <v>44</v>
      </c>
      <c r="Q6" s="252">
        <f>I6-O6</f>
        <v>0</v>
      </c>
    </row>
    <row r="7" spans="1:19" s="26" customFormat="1" ht="15.75" customHeight="1" x14ac:dyDescent="0.25">
      <c r="A7" s="80">
        <v>3</v>
      </c>
      <c r="B7" s="81">
        <v>45478</v>
      </c>
      <c r="C7" s="261" t="s">
        <v>777</v>
      </c>
      <c r="D7" s="25" t="s">
        <v>263</v>
      </c>
      <c r="E7" s="260" t="s">
        <v>520</v>
      </c>
      <c r="F7" s="259" t="s">
        <v>86</v>
      </c>
      <c r="G7" s="259"/>
      <c r="H7" s="353" t="s">
        <v>173</v>
      </c>
      <c r="I7" s="21">
        <v>100000</v>
      </c>
      <c r="J7" s="81">
        <v>45478</v>
      </c>
      <c r="K7" s="261" t="s">
        <v>773</v>
      </c>
      <c r="L7" s="25" t="s">
        <v>13</v>
      </c>
      <c r="M7" s="293" t="s">
        <v>774</v>
      </c>
      <c r="N7" s="25" t="s">
        <v>772</v>
      </c>
      <c r="O7" s="253">
        <v>100000</v>
      </c>
      <c r="P7" s="22" t="s">
        <v>8</v>
      </c>
      <c r="Q7" s="252">
        <f>I7-O7</f>
        <v>0</v>
      </c>
    </row>
    <row r="8" spans="1:19" s="17" customFormat="1" x14ac:dyDescent="0.25">
      <c r="A8" s="15">
        <v>4</v>
      </c>
      <c r="B8" s="65">
        <v>45481</v>
      </c>
      <c r="C8" s="106" t="s">
        <v>778</v>
      </c>
      <c r="D8" s="15" t="s">
        <v>779</v>
      </c>
      <c r="E8" s="13" t="s">
        <v>780</v>
      </c>
      <c r="F8" s="150" t="s">
        <v>516</v>
      </c>
      <c r="G8" s="150"/>
      <c r="H8" s="150" t="s">
        <v>799</v>
      </c>
      <c r="I8" s="306">
        <v>241900</v>
      </c>
      <c r="J8" s="65">
        <v>45481</v>
      </c>
      <c r="K8" s="106" t="s">
        <v>785</v>
      </c>
      <c r="L8" s="15" t="s">
        <v>13</v>
      </c>
      <c r="M8" s="237" t="s">
        <v>786</v>
      </c>
      <c r="N8" s="15" t="s">
        <v>797</v>
      </c>
      <c r="O8" s="269">
        <v>241900</v>
      </c>
      <c r="P8" s="13" t="s">
        <v>8</v>
      </c>
      <c r="Q8" s="236">
        <f>I8-O8</f>
        <v>0</v>
      </c>
    </row>
    <row r="9" spans="1:19" s="17" customFormat="1" x14ac:dyDescent="0.25">
      <c r="A9" s="241">
        <v>5</v>
      </c>
      <c r="B9" s="65">
        <v>45481</v>
      </c>
      <c r="C9" s="106" t="s">
        <v>781</v>
      </c>
      <c r="D9" s="151" t="s">
        <v>117</v>
      </c>
      <c r="E9" s="150" t="s">
        <v>782</v>
      </c>
      <c r="F9" s="150" t="s">
        <v>516</v>
      </c>
      <c r="G9" s="150"/>
      <c r="H9" s="150" t="s">
        <v>12</v>
      </c>
      <c r="I9" s="306">
        <v>2924300</v>
      </c>
      <c r="J9" s="65">
        <v>45481</v>
      </c>
      <c r="K9" s="106" t="s">
        <v>785</v>
      </c>
      <c r="L9" s="15" t="s">
        <v>13</v>
      </c>
      <c r="M9" s="237" t="s">
        <v>786</v>
      </c>
      <c r="N9" s="15" t="s">
        <v>797</v>
      </c>
      <c r="O9" s="269">
        <v>2924300</v>
      </c>
      <c r="P9" s="13" t="s">
        <v>8</v>
      </c>
      <c r="Q9" s="236">
        <f>I9-O9</f>
        <v>0</v>
      </c>
    </row>
    <row r="10" spans="1:19" s="17" customFormat="1" x14ac:dyDescent="0.25">
      <c r="A10" s="15">
        <v>6</v>
      </c>
      <c r="B10" s="65">
        <v>45481</v>
      </c>
      <c r="C10" s="106" t="s">
        <v>783</v>
      </c>
      <c r="D10" s="151" t="s">
        <v>211</v>
      </c>
      <c r="E10" s="150" t="s">
        <v>784</v>
      </c>
      <c r="F10" s="150" t="s">
        <v>516</v>
      </c>
      <c r="G10" s="150"/>
      <c r="H10" s="150" t="s">
        <v>12</v>
      </c>
      <c r="I10" s="306">
        <v>3000000</v>
      </c>
      <c r="J10" s="65">
        <v>45481</v>
      </c>
      <c r="K10" s="106" t="s">
        <v>785</v>
      </c>
      <c r="L10" s="15" t="s">
        <v>13</v>
      </c>
      <c r="M10" s="237" t="s">
        <v>786</v>
      </c>
      <c r="N10" s="15" t="s">
        <v>797</v>
      </c>
      <c r="O10" s="269">
        <v>3000000</v>
      </c>
      <c r="P10" s="13" t="s">
        <v>8</v>
      </c>
      <c r="Q10" s="236">
        <f t="shared" ref="Q10:Q52" si="0">I10-O10</f>
        <v>0</v>
      </c>
    </row>
    <row r="11" spans="1:19" s="149" customFormat="1" x14ac:dyDescent="0.25">
      <c r="A11" s="278">
        <v>7</v>
      </c>
      <c r="B11" s="145">
        <v>45482</v>
      </c>
      <c r="C11" s="250" t="s">
        <v>787</v>
      </c>
      <c r="D11" s="281" t="s">
        <v>211</v>
      </c>
      <c r="E11" s="249" t="s">
        <v>788</v>
      </c>
      <c r="F11" s="249" t="s">
        <v>516</v>
      </c>
      <c r="G11" s="249"/>
      <c r="H11" s="249" t="s">
        <v>12</v>
      </c>
      <c r="I11" s="381">
        <v>2009700</v>
      </c>
      <c r="J11" s="145">
        <v>45482</v>
      </c>
      <c r="K11" s="250" t="s">
        <v>791</v>
      </c>
      <c r="L11" s="144" t="s">
        <v>13</v>
      </c>
      <c r="M11" s="279" t="s">
        <v>792</v>
      </c>
      <c r="N11" s="144" t="s">
        <v>796</v>
      </c>
      <c r="O11" s="282">
        <v>2009700</v>
      </c>
      <c r="P11" s="146" t="s">
        <v>8</v>
      </c>
      <c r="Q11" s="243">
        <f t="shared" ref="Q11:Q19" si="1">I11-O11</f>
        <v>0</v>
      </c>
    </row>
    <row r="12" spans="1:19" s="1" customFormat="1" x14ac:dyDescent="0.25">
      <c r="A12" s="11">
        <v>8</v>
      </c>
      <c r="B12" s="63">
        <v>45482</v>
      </c>
      <c r="C12" s="197" t="s">
        <v>789</v>
      </c>
      <c r="D12" s="356" t="s">
        <v>14</v>
      </c>
      <c r="E12" s="107" t="s">
        <v>790</v>
      </c>
      <c r="F12" s="107" t="s">
        <v>516</v>
      </c>
      <c r="G12" s="107"/>
      <c r="H12" s="107" t="s">
        <v>12</v>
      </c>
      <c r="I12" s="105">
        <v>2031050</v>
      </c>
      <c r="J12" s="63">
        <v>45482</v>
      </c>
      <c r="K12" s="197" t="s">
        <v>793</v>
      </c>
      <c r="L12" s="11" t="s">
        <v>13</v>
      </c>
      <c r="M12" s="143" t="s">
        <v>794</v>
      </c>
      <c r="N12" s="11" t="s">
        <v>809</v>
      </c>
      <c r="O12" s="268">
        <v>2031050</v>
      </c>
      <c r="P12" s="9" t="s">
        <v>795</v>
      </c>
      <c r="Q12" s="189">
        <f t="shared" si="1"/>
        <v>0</v>
      </c>
    </row>
    <row r="13" spans="1:19" s="73" customFormat="1" x14ac:dyDescent="0.25">
      <c r="A13" s="464">
        <v>9</v>
      </c>
      <c r="B13" s="69">
        <v>45484</v>
      </c>
      <c r="C13" s="219" t="s">
        <v>800</v>
      </c>
      <c r="D13" s="465" t="s">
        <v>801</v>
      </c>
      <c r="E13" s="70" t="s">
        <v>802</v>
      </c>
      <c r="F13" s="214" t="s">
        <v>516</v>
      </c>
      <c r="G13" s="214"/>
      <c r="H13" s="214" t="s">
        <v>87</v>
      </c>
      <c r="I13" s="466">
        <v>61000000</v>
      </c>
      <c r="J13" s="69">
        <v>45484</v>
      </c>
      <c r="K13" s="219" t="s">
        <v>805</v>
      </c>
      <c r="L13" s="68" t="s">
        <v>13</v>
      </c>
      <c r="M13" s="216" t="s">
        <v>806</v>
      </c>
      <c r="N13" s="68" t="s">
        <v>808</v>
      </c>
      <c r="O13" s="467">
        <v>61000000</v>
      </c>
      <c r="P13" s="70" t="s">
        <v>807</v>
      </c>
      <c r="Q13" s="213">
        <f t="shared" si="1"/>
        <v>0</v>
      </c>
    </row>
    <row r="14" spans="1:19" s="514" customFormat="1" x14ac:dyDescent="0.25">
      <c r="A14" s="510">
        <v>10</v>
      </c>
      <c r="B14" s="503">
        <v>45484</v>
      </c>
      <c r="C14" s="504" t="s">
        <v>803</v>
      </c>
      <c r="D14" s="515" t="s">
        <v>74</v>
      </c>
      <c r="E14" s="513" t="s">
        <v>804</v>
      </c>
      <c r="F14" s="507" t="s">
        <v>516</v>
      </c>
      <c r="G14" s="507"/>
      <c r="H14" s="507" t="s">
        <v>303</v>
      </c>
      <c r="I14" s="509">
        <v>2581900</v>
      </c>
      <c r="J14" s="503">
        <v>45518</v>
      </c>
      <c r="K14" s="504" t="s">
        <v>868</v>
      </c>
      <c r="L14" s="510" t="s">
        <v>13</v>
      </c>
      <c r="M14" s="511" t="s">
        <v>869</v>
      </c>
      <c r="N14" s="510" t="s">
        <v>871</v>
      </c>
      <c r="O14" s="516">
        <v>2581900</v>
      </c>
      <c r="P14" s="513" t="s">
        <v>8</v>
      </c>
      <c r="Q14" s="512">
        <f t="shared" si="1"/>
        <v>0</v>
      </c>
    </row>
    <row r="15" spans="1:19" s="26" customFormat="1" x14ac:dyDescent="0.25">
      <c r="A15" s="80">
        <v>11</v>
      </c>
      <c r="B15" s="81">
        <v>45486</v>
      </c>
      <c r="C15" s="261" t="s">
        <v>810</v>
      </c>
      <c r="D15" s="353" t="s">
        <v>263</v>
      </c>
      <c r="E15" s="259" t="s">
        <v>811</v>
      </c>
      <c r="F15" s="259" t="s">
        <v>86</v>
      </c>
      <c r="G15" s="259"/>
      <c r="H15" s="259" t="s">
        <v>173</v>
      </c>
      <c r="I15" s="354">
        <v>937000</v>
      </c>
      <c r="J15" s="81">
        <v>45510</v>
      </c>
      <c r="K15" s="261" t="s">
        <v>842</v>
      </c>
      <c r="L15" s="25" t="s">
        <v>13</v>
      </c>
      <c r="M15" s="293" t="s">
        <v>843</v>
      </c>
      <c r="N15" s="25" t="s">
        <v>853</v>
      </c>
      <c r="O15" s="253">
        <v>937000</v>
      </c>
      <c r="P15" s="22" t="s">
        <v>8</v>
      </c>
      <c r="Q15" s="252">
        <f t="shared" si="1"/>
        <v>0</v>
      </c>
    </row>
    <row r="16" spans="1:19" s="26" customFormat="1" x14ac:dyDescent="0.25">
      <c r="A16" s="25">
        <v>12</v>
      </c>
      <c r="B16" s="81">
        <v>45490</v>
      </c>
      <c r="C16" s="261" t="s">
        <v>812</v>
      </c>
      <c r="D16" s="353" t="s">
        <v>205</v>
      </c>
      <c r="E16" s="259" t="s">
        <v>813</v>
      </c>
      <c r="F16" s="259" t="s">
        <v>86</v>
      </c>
      <c r="G16" s="259"/>
      <c r="H16" s="259" t="s">
        <v>173</v>
      </c>
      <c r="I16" s="354">
        <v>50000</v>
      </c>
      <c r="J16" s="81">
        <v>45510</v>
      </c>
      <c r="K16" s="261" t="s">
        <v>842</v>
      </c>
      <c r="L16" s="25" t="s">
        <v>13</v>
      </c>
      <c r="M16" s="293" t="s">
        <v>843</v>
      </c>
      <c r="N16" s="25" t="s">
        <v>853</v>
      </c>
      <c r="O16" s="253">
        <v>50000</v>
      </c>
      <c r="P16" s="22" t="s">
        <v>8</v>
      </c>
      <c r="Q16" s="252">
        <f t="shared" si="1"/>
        <v>0</v>
      </c>
    </row>
    <row r="17" spans="1:20" s="26" customFormat="1" x14ac:dyDescent="0.25">
      <c r="A17" s="80">
        <v>13</v>
      </c>
      <c r="B17" s="81">
        <v>45490</v>
      </c>
      <c r="C17" s="261" t="s">
        <v>814</v>
      </c>
      <c r="D17" s="463" t="s">
        <v>60</v>
      </c>
      <c r="E17" s="482" t="s">
        <v>815</v>
      </c>
      <c r="F17" s="482" t="s">
        <v>516</v>
      </c>
      <c r="G17" s="482"/>
      <c r="H17" s="482" t="s">
        <v>12</v>
      </c>
      <c r="I17" s="468">
        <v>700000</v>
      </c>
      <c r="J17" s="81">
        <v>45510</v>
      </c>
      <c r="K17" s="261" t="s">
        <v>842</v>
      </c>
      <c r="L17" s="25" t="s">
        <v>13</v>
      </c>
      <c r="M17" s="293" t="s">
        <v>843</v>
      </c>
      <c r="N17" s="25" t="s">
        <v>853</v>
      </c>
      <c r="O17" s="252">
        <v>700000</v>
      </c>
      <c r="P17" s="22" t="s">
        <v>8</v>
      </c>
      <c r="Q17" s="252">
        <f t="shared" si="1"/>
        <v>0</v>
      </c>
    </row>
    <row r="18" spans="1:20" s="492" customFormat="1" x14ac:dyDescent="0.25">
      <c r="A18" s="483">
        <v>12</v>
      </c>
      <c r="B18" s="484">
        <v>45490</v>
      </c>
      <c r="C18" s="485" t="s">
        <v>816</v>
      </c>
      <c r="D18" s="486" t="s">
        <v>368</v>
      </c>
      <c r="E18" s="487" t="s">
        <v>817</v>
      </c>
      <c r="F18" s="487" t="s">
        <v>516</v>
      </c>
      <c r="G18" s="487"/>
      <c r="H18" s="487" t="s">
        <v>12</v>
      </c>
      <c r="I18" s="488">
        <v>655200</v>
      </c>
      <c r="J18" s="484">
        <v>45498</v>
      </c>
      <c r="K18" s="485" t="s">
        <v>820</v>
      </c>
      <c r="L18" s="483" t="s">
        <v>13</v>
      </c>
      <c r="M18" s="489" t="s">
        <v>821</v>
      </c>
      <c r="N18" s="483" t="s">
        <v>830</v>
      </c>
      <c r="O18" s="490">
        <v>655200</v>
      </c>
      <c r="P18" s="491" t="s">
        <v>8</v>
      </c>
      <c r="Q18" s="490">
        <f t="shared" si="1"/>
        <v>0</v>
      </c>
    </row>
    <row r="19" spans="1:20" s="492" customFormat="1" x14ac:dyDescent="0.25">
      <c r="A19" s="493">
        <v>13</v>
      </c>
      <c r="B19" s="484">
        <v>45490</v>
      </c>
      <c r="C19" s="485" t="s">
        <v>818</v>
      </c>
      <c r="D19" s="486" t="s">
        <v>143</v>
      </c>
      <c r="E19" s="494" t="s">
        <v>819</v>
      </c>
      <c r="F19" s="494" t="s">
        <v>516</v>
      </c>
      <c r="G19" s="494"/>
      <c r="H19" s="494" t="s">
        <v>12</v>
      </c>
      <c r="I19" s="495">
        <v>645200</v>
      </c>
      <c r="J19" s="484">
        <v>45498</v>
      </c>
      <c r="K19" s="485" t="s">
        <v>820</v>
      </c>
      <c r="L19" s="483" t="s">
        <v>13</v>
      </c>
      <c r="M19" s="489" t="s">
        <v>821</v>
      </c>
      <c r="N19" s="483" t="s">
        <v>830</v>
      </c>
      <c r="O19" s="490">
        <v>645200</v>
      </c>
      <c r="P19" s="491" t="s">
        <v>8</v>
      </c>
      <c r="Q19" s="490">
        <f t="shared" si="1"/>
        <v>0</v>
      </c>
    </row>
    <row r="20" spans="1:20" s="26" customFormat="1" x14ac:dyDescent="0.25">
      <c r="A20" s="25">
        <v>14</v>
      </c>
      <c r="B20" s="81">
        <v>45498</v>
      </c>
      <c r="C20" s="261" t="s">
        <v>822</v>
      </c>
      <c r="D20" s="353" t="s">
        <v>506</v>
      </c>
      <c r="E20" s="259" t="s">
        <v>823</v>
      </c>
      <c r="F20" s="259" t="s">
        <v>516</v>
      </c>
      <c r="G20" s="259"/>
      <c r="H20" s="259" t="s">
        <v>55</v>
      </c>
      <c r="I20" s="354">
        <v>111100</v>
      </c>
      <c r="J20" s="81">
        <v>45510</v>
      </c>
      <c r="K20" s="261" t="s">
        <v>842</v>
      </c>
      <c r="L20" s="25" t="s">
        <v>13</v>
      </c>
      <c r="M20" s="293" t="s">
        <v>843</v>
      </c>
      <c r="N20" s="25" t="s">
        <v>853</v>
      </c>
      <c r="O20" s="252">
        <v>111100</v>
      </c>
      <c r="P20" s="22" t="s">
        <v>8</v>
      </c>
      <c r="Q20" s="252">
        <f t="shared" si="0"/>
        <v>0</v>
      </c>
    </row>
    <row r="21" spans="1:20" s="514" customFormat="1" x14ac:dyDescent="0.25">
      <c r="A21" s="502">
        <v>15</v>
      </c>
      <c r="B21" s="503">
        <v>45499</v>
      </c>
      <c r="C21" s="504" t="s">
        <v>824</v>
      </c>
      <c r="D21" s="505" t="s">
        <v>60</v>
      </c>
      <c r="E21" s="506" t="s">
        <v>825</v>
      </c>
      <c r="F21" s="507" t="s">
        <v>516</v>
      </c>
      <c r="G21" s="508"/>
      <c r="H21" s="507" t="s">
        <v>12</v>
      </c>
      <c r="I21" s="509">
        <v>575800</v>
      </c>
      <c r="J21" s="503">
        <v>45518</v>
      </c>
      <c r="K21" s="504" t="s">
        <v>868</v>
      </c>
      <c r="L21" s="510" t="s">
        <v>13</v>
      </c>
      <c r="M21" s="511" t="s">
        <v>869</v>
      </c>
      <c r="N21" s="510" t="s">
        <v>871</v>
      </c>
      <c r="O21" s="512">
        <v>575800</v>
      </c>
      <c r="P21" s="513" t="s">
        <v>8</v>
      </c>
      <c r="Q21" s="512">
        <f t="shared" si="0"/>
        <v>0</v>
      </c>
    </row>
    <row r="22" spans="1:20" s="514" customFormat="1" x14ac:dyDescent="0.25">
      <c r="A22" s="510">
        <v>16</v>
      </c>
      <c r="B22" s="503">
        <v>45499</v>
      </c>
      <c r="C22" s="504" t="s">
        <v>826</v>
      </c>
      <c r="D22" s="505" t="s">
        <v>578</v>
      </c>
      <c r="E22" s="506" t="s">
        <v>827</v>
      </c>
      <c r="F22" s="507" t="s">
        <v>516</v>
      </c>
      <c r="G22" s="508"/>
      <c r="H22" s="507" t="s">
        <v>12</v>
      </c>
      <c r="I22" s="509">
        <v>293300</v>
      </c>
      <c r="J22" s="503">
        <v>45518</v>
      </c>
      <c r="K22" s="504" t="s">
        <v>868</v>
      </c>
      <c r="L22" s="510" t="s">
        <v>13</v>
      </c>
      <c r="M22" s="511" t="s">
        <v>869</v>
      </c>
      <c r="N22" s="510" t="s">
        <v>871</v>
      </c>
      <c r="O22" s="512">
        <v>293300</v>
      </c>
      <c r="P22" s="513" t="s">
        <v>8</v>
      </c>
      <c r="Q22" s="512">
        <f t="shared" si="0"/>
        <v>0</v>
      </c>
    </row>
    <row r="23" spans="1:20" s="514" customFormat="1" x14ac:dyDescent="0.25">
      <c r="A23" s="502">
        <v>17</v>
      </c>
      <c r="B23" s="503">
        <v>45499</v>
      </c>
      <c r="C23" s="504" t="s">
        <v>828</v>
      </c>
      <c r="D23" s="505" t="s">
        <v>573</v>
      </c>
      <c r="E23" s="506" t="s">
        <v>829</v>
      </c>
      <c r="F23" s="507" t="s">
        <v>516</v>
      </c>
      <c r="G23" s="508"/>
      <c r="H23" s="507" t="s">
        <v>12</v>
      </c>
      <c r="I23" s="509">
        <v>352100</v>
      </c>
      <c r="J23" s="503">
        <v>45518</v>
      </c>
      <c r="K23" s="504" t="s">
        <v>868</v>
      </c>
      <c r="L23" s="510" t="s">
        <v>13</v>
      </c>
      <c r="M23" s="511" t="s">
        <v>869</v>
      </c>
      <c r="N23" s="510" t="s">
        <v>871</v>
      </c>
      <c r="O23" s="512">
        <v>352100</v>
      </c>
      <c r="P23" s="513" t="s">
        <v>8</v>
      </c>
      <c r="Q23" s="512">
        <f t="shared" si="0"/>
        <v>0</v>
      </c>
    </row>
    <row r="24" spans="1:20" s="480" customFormat="1" x14ac:dyDescent="0.25">
      <c r="A24" s="469">
        <v>18</v>
      </c>
      <c r="B24" s="470">
        <v>45504</v>
      </c>
      <c r="C24" s="471" t="s">
        <v>831</v>
      </c>
      <c r="D24" s="472" t="s">
        <v>151</v>
      </c>
      <c r="E24" s="473" t="s">
        <v>832</v>
      </c>
      <c r="F24" s="474" t="s">
        <v>516</v>
      </c>
      <c r="G24" s="475"/>
      <c r="H24" s="474" t="s">
        <v>12</v>
      </c>
      <c r="I24" s="476">
        <v>689400</v>
      </c>
      <c r="J24" s="470">
        <v>45510</v>
      </c>
      <c r="K24" s="471" t="s">
        <v>870</v>
      </c>
      <c r="L24" s="469" t="s">
        <v>13</v>
      </c>
      <c r="M24" s="477" t="s">
        <v>845</v>
      </c>
      <c r="N24" s="510" t="s">
        <v>872</v>
      </c>
      <c r="O24" s="512">
        <f xml:space="preserve">  359500+329900</f>
        <v>689400</v>
      </c>
      <c r="P24" s="479" t="s">
        <v>188</v>
      </c>
      <c r="Q24" s="478">
        <f t="shared" si="0"/>
        <v>0</v>
      </c>
      <c r="R24" s="478">
        <v>1230000</v>
      </c>
      <c r="S24" s="480">
        <v>329900</v>
      </c>
      <c r="T24" s="481"/>
    </row>
    <row r="25" spans="1:20" s="480" customFormat="1" x14ac:dyDescent="0.25">
      <c r="A25" s="469">
        <v>19</v>
      </c>
      <c r="B25" s="470">
        <v>45504</v>
      </c>
      <c r="C25" s="471" t="s">
        <v>833</v>
      </c>
      <c r="D25" s="472" t="s">
        <v>834</v>
      </c>
      <c r="E25" s="473" t="s">
        <v>835</v>
      </c>
      <c r="F25" s="474" t="s">
        <v>516</v>
      </c>
      <c r="G25" s="475"/>
      <c r="H25" s="474" t="s">
        <v>12</v>
      </c>
      <c r="I25" s="476">
        <v>870500</v>
      </c>
      <c r="J25" s="470">
        <v>45510</v>
      </c>
      <c r="K25" s="471" t="s">
        <v>844</v>
      </c>
      <c r="L25" s="469" t="s">
        <v>13</v>
      </c>
      <c r="M25" s="477" t="s">
        <v>845</v>
      </c>
      <c r="N25" s="469" t="s">
        <v>867</v>
      </c>
      <c r="O25" s="478">
        <v>870500</v>
      </c>
      <c r="P25" s="479" t="s">
        <v>44</v>
      </c>
      <c r="Q25" s="478">
        <f t="shared" si="0"/>
        <v>0</v>
      </c>
      <c r="R25" s="480">
        <v>359500</v>
      </c>
      <c r="S25" s="481"/>
    </row>
    <row r="26" spans="1:20" s="26" customFormat="1" x14ac:dyDescent="0.25">
      <c r="A26" s="25">
        <v>20</v>
      </c>
      <c r="B26" s="81">
        <v>45504</v>
      </c>
      <c r="C26" s="261" t="s">
        <v>836</v>
      </c>
      <c r="D26" s="352" t="s">
        <v>538</v>
      </c>
      <c r="E26" s="259" t="s">
        <v>837</v>
      </c>
      <c r="F26" s="259" t="s">
        <v>516</v>
      </c>
      <c r="G26" s="259"/>
      <c r="H26" s="257" t="s">
        <v>12</v>
      </c>
      <c r="I26" s="256">
        <v>23400</v>
      </c>
      <c r="J26" s="81">
        <v>45510</v>
      </c>
      <c r="K26" s="261" t="s">
        <v>842</v>
      </c>
      <c r="L26" s="25" t="s">
        <v>13</v>
      </c>
      <c r="M26" s="293" t="s">
        <v>843</v>
      </c>
      <c r="N26" s="25"/>
      <c r="O26" s="252">
        <v>23400</v>
      </c>
      <c r="P26" s="22" t="s">
        <v>8</v>
      </c>
      <c r="Q26" s="252">
        <f t="shared" si="0"/>
        <v>0</v>
      </c>
    </row>
    <row r="27" spans="1:20" s="1" customFormat="1" x14ac:dyDescent="0.25">
      <c r="A27" s="11">
        <v>21</v>
      </c>
      <c r="B27" s="63">
        <v>45504</v>
      </c>
      <c r="C27" s="197" t="s">
        <v>838</v>
      </c>
      <c r="D27" s="276" t="s">
        <v>13</v>
      </c>
      <c r="E27" s="9" t="s">
        <v>839</v>
      </c>
      <c r="F27" s="107" t="s">
        <v>39</v>
      </c>
      <c r="G27" s="107"/>
      <c r="H27" s="108"/>
      <c r="I27" s="235">
        <v>1714567</v>
      </c>
      <c r="J27" s="63">
        <v>45504</v>
      </c>
      <c r="K27" s="197" t="s">
        <v>840</v>
      </c>
      <c r="L27" s="11" t="s">
        <v>13</v>
      </c>
      <c r="M27" s="143" t="s">
        <v>841</v>
      </c>
      <c r="N27" s="11"/>
      <c r="O27" s="189">
        <v>1714567</v>
      </c>
      <c r="P27" s="9" t="s">
        <v>251</v>
      </c>
      <c r="Q27" s="189">
        <f t="shared" si="0"/>
        <v>0</v>
      </c>
    </row>
    <row r="28" spans="1:20" s="1" customFormat="1" x14ac:dyDescent="0.25">
      <c r="A28" s="11">
        <v>22</v>
      </c>
      <c r="B28" s="63"/>
      <c r="C28" s="197"/>
      <c r="D28" s="276"/>
      <c r="E28" s="107"/>
      <c r="F28" s="107"/>
      <c r="G28" s="107"/>
      <c r="H28" s="108"/>
      <c r="I28" s="235"/>
      <c r="J28" s="63"/>
      <c r="K28" s="197"/>
      <c r="L28" s="11"/>
      <c r="M28" s="143"/>
      <c r="N28" s="11"/>
      <c r="O28" s="189"/>
      <c r="P28" s="9"/>
      <c r="Q28" s="189">
        <f t="shared" si="0"/>
        <v>0</v>
      </c>
      <c r="T28" s="277"/>
    </row>
    <row r="29" spans="1:20" s="1" customFormat="1" x14ac:dyDescent="0.25">
      <c r="A29" s="11">
        <v>23</v>
      </c>
      <c r="B29" s="63"/>
      <c r="C29" s="197"/>
      <c r="D29" s="276"/>
      <c r="E29" s="9"/>
      <c r="F29" s="107"/>
      <c r="G29" s="107"/>
      <c r="H29" s="108"/>
      <c r="I29" s="235"/>
      <c r="J29" s="63"/>
      <c r="K29" s="197"/>
      <c r="L29" s="11"/>
      <c r="M29" s="143"/>
      <c r="N29" s="11"/>
      <c r="O29" s="189"/>
      <c r="P29" s="9"/>
      <c r="Q29" s="189">
        <f t="shared" si="0"/>
        <v>0</v>
      </c>
    </row>
    <row r="30" spans="1:20" s="1" customFormat="1" x14ac:dyDescent="0.25">
      <c r="A30" s="11">
        <v>24</v>
      </c>
      <c r="B30" s="63"/>
      <c r="C30" s="11"/>
      <c r="D30" s="11"/>
      <c r="E30" s="9"/>
      <c r="F30" s="11"/>
      <c r="G30" s="11"/>
      <c r="H30" s="11"/>
      <c r="I30" s="198"/>
      <c r="J30" s="63"/>
      <c r="K30" s="197"/>
      <c r="L30" s="11"/>
      <c r="M30" s="143"/>
      <c r="N30" s="11"/>
      <c r="O30" s="189"/>
      <c r="P30" s="9"/>
      <c r="Q30" s="189">
        <f t="shared" si="0"/>
        <v>0</v>
      </c>
      <c r="S30" s="277"/>
    </row>
    <row r="31" spans="1:20" s="1" customFormat="1" x14ac:dyDescent="0.25">
      <c r="A31" s="11">
        <v>25</v>
      </c>
      <c r="B31" s="63"/>
      <c r="C31" s="197"/>
      <c r="D31" s="356"/>
      <c r="E31" s="107"/>
      <c r="F31" s="107"/>
      <c r="G31" s="107"/>
      <c r="H31" s="107"/>
      <c r="I31" s="105"/>
      <c r="J31" s="63"/>
      <c r="K31" s="197"/>
      <c r="L31" s="11"/>
      <c r="M31" s="143"/>
      <c r="N31" s="11"/>
      <c r="O31" s="189"/>
      <c r="P31" s="9"/>
      <c r="Q31" s="189">
        <f t="shared" si="0"/>
        <v>0</v>
      </c>
    </row>
    <row r="32" spans="1:20" s="1" customFormat="1" x14ac:dyDescent="0.25">
      <c r="A32" s="11">
        <v>26</v>
      </c>
      <c r="B32" s="63"/>
      <c r="C32" s="197"/>
      <c r="D32" s="356"/>
      <c r="E32" s="107"/>
      <c r="F32" s="107"/>
      <c r="G32" s="107"/>
      <c r="H32" s="107"/>
      <c r="I32" s="105"/>
      <c r="J32" s="63"/>
      <c r="K32" s="197"/>
      <c r="L32" s="11"/>
      <c r="M32" s="143"/>
      <c r="N32" s="11"/>
      <c r="O32" s="189"/>
      <c r="P32" s="9"/>
      <c r="Q32" s="189">
        <f t="shared" si="0"/>
        <v>0</v>
      </c>
    </row>
    <row r="33" spans="1:19" s="1" customFormat="1" x14ac:dyDescent="0.25">
      <c r="A33" s="11">
        <v>27</v>
      </c>
      <c r="B33" s="63"/>
      <c r="C33" s="197"/>
      <c r="D33" s="356"/>
      <c r="E33" s="107"/>
      <c r="F33" s="107"/>
      <c r="G33" s="107"/>
      <c r="H33" s="107"/>
      <c r="I33" s="105"/>
      <c r="J33" s="63"/>
      <c r="K33" s="197"/>
      <c r="L33" s="11"/>
      <c r="M33" s="143"/>
      <c r="N33" s="11"/>
      <c r="O33" s="189"/>
      <c r="P33" s="9"/>
      <c r="Q33" s="189">
        <f t="shared" si="0"/>
        <v>0</v>
      </c>
      <c r="S33" s="277">
        <f>Q53-T28</f>
        <v>0</v>
      </c>
    </row>
    <row r="34" spans="1:19" s="1" customFormat="1" hidden="1" x14ac:dyDescent="0.25">
      <c r="A34" s="11">
        <v>28</v>
      </c>
      <c r="B34" s="63"/>
      <c r="C34" s="197"/>
      <c r="D34" s="11"/>
      <c r="E34" s="107"/>
      <c r="F34" s="107"/>
      <c r="G34" s="107"/>
      <c r="H34" s="108"/>
      <c r="I34" s="105"/>
      <c r="J34" s="63"/>
      <c r="K34" s="197"/>
      <c r="L34" s="11"/>
      <c r="M34" s="143"/>
      <c r="N34" s="11"/>
      <c r="O34" s="189"/>
      <c r="P34" s="9"/>
      <c r="Q34" s="189">
        <f t="shared" si="0"/>
        <v>0</v>
      </c>
    </row>
    <row r="35" spans="1:19" s="1" customFormat="1" hidden="1" x14ac:dyDescent="0.25">
      <c r="A35" s="11">
        <v>29</v>
      </c>
      <c r="B35" s="63"/>
      <c r="C35" s="197"/>
      <c r="D35" s="11"/>
      <c r="E35" s="9"/>
      <c r="F35" s="107"/>
      <c r="G35" s="107"/>
      <c r="H35" s="108"/>
      <c r="I35" s="105"/>
      <c r="J35" s="10"/>
      <c r="K35" s="197"/>
      <c r="L35" s="276"/>
      <c r="M35" s="195"/>
      <c r="N35" s="11"/>
      <c r="O35" s="189"/>
      <c r="P35" s="9"/>
      <c r="Q35" s="189">
        <f t="shared" si="0"/>
        <v>0</v>
      </c>
    </row>
    <row r="36" spans="1:19" s="1" customFormat="1" hidden="1" x14ac:dyDescent="0.25">
      <c r="A36" s="11">
        <v>30</v>
      </c>
      <c r="B36" s="63"/>
      <c r="C36" s="197"/>
      <c r="D36" s="11"/>
      <c r="E36" s="9"/>
      <c r="F36" s="107"/>
      <c r="G36" s="107"/>
      <c r="H36" s="108"/>
      <c r="I36" s="105"/>
      <c r="J36" s="191"/>
      <c r="K36" s="197"/>
      <c r="L36" s="305"/>
      <c r="M36" s="143"/>
      <c r="N36" s="11"/>
      <c r="O36" s="189"/>
      <c r="P36" s="9"/>
      <c r="Q36" s="189">
        <f t="shared" si="0"/>
        <v>0</v>
      </c>
    </row>
    <row r="37" spans="1:19" s="1" customFormat="1" hidden="1" x14ac:dyDescent="0.25">
      <c r="A37" s="11">
        <v>31</v>
      </c>
      <c r="B37" s="63"/>
      <c r="C37" s="197"/>
      <c r="D37" s="11"/>
      <c r="E37" s="9"/>
      <c r="F37" s="107"/>
      <c r="G37" s="107"/>
      <c r="H37" s="108"/>
      <c r="I37" s="357"/>
      <c r="J37" s="191"/>
      <c r="K37" s="197"/>
      <c r="L37" s="305"/>
      <c r="M37" s="143"/>
      <c r="N37" s="11"/>
      <c r="O37" s="189"/>
      <c r="P37" s="9"/>
      <c r="Q37" s="189">
        <f t="shared" si="0"/>
        <v>0</v>
      </c>
    </row>
    <row r="38" spans="1:19" s="1" customFormat="1" hidden="1" x14ac:dyDescent="0.25">
      <c r="A38" s="11">
        <v>32</v>
      </c>
      <c r="B38" s="63"/>
      <c r="C38" s="197"/>
      <c r="D38" s="276"/>
      <c r="E38" s="107"/>
      <c r="F38" s="107"/>
      <c r="G38" s="107"/>
      <c r="H38" s="108"/>
      <c r="I38" s="105"/>
      <c r="J38" s="191"/>
      <c r="K38" s="197"/>
      <c r="L38" s="305"/>
      <c r="M38" s="143"/>
      <c r="N38" s="11"/>
      <c r="O38" s="189"/>
      <c r="P38" s="9"/>
      <c r="Q38" s="189">
        <f t="shared" si="0"/>
        <v>0</v>
      </c>
    </row>
    <row r="39" spans="1:19" s="1" customFormat="1" hidden="1" x14ac:dyDescent="0.25">
      <c r="A39" s="11"/>
      <c r="B39" s="63"/>
      <c r="C39" s="197"/>
      <c r="D39" s="276"/>
      <c r="E39" s="107"/>
      <c r="F39" s="107"/>
      <c r="G39" s="107"/>
      <c r="H39" s="108"/>
      <c r="I39" s="105"/>
      <c r="J39" s="191"/>
      <c r="K39" s="197"/>
      <c r="L39" s="305"/>
      <c r="M39" s="143"/>
      <c r="N39" s="11"/>
      <c r="O39" s="189"/>
      <c r="P39" s="9"/>
      <c r="Q39" s="189">
        <f t="shared" si="0"/>
        <v>0</v>
      </c>
    </row>
    <row r="40" spans="1:19" s="1" customFormat="1" hidden="1" x14ac:dyDescent="0.25">
      <c r="A40" s="11">
        <v>33</v>
      </c>
      <c r="B40" s="63"/>
      <c r="C40" s="197"/>
      <c r="D40" s="276"/>
      <c r="E40" s="107"/>
      <c r="F40" s="107"/>
      <c r="G40" s="107"/>
      <c r="H40" s="108"/>
      <c r="I40" s="105"/>
      <c r="J40" s="191"/>
      <c r="K40" s="197"/>
      <c r="L40" s="305"/>
      <c r="M40" s="143"/>
      <c r="N40" s="11"/>
      <c r="O40" s="189"/>
      <c r="P40" s="9"/>
      <c r="Q40" s="189">
        <f t="shared" si="0"/>
        <v>0</v>
      </c>
    </row>
    <row r="41" spans="1:19" s="1" customFormat="1" hidden="1" x14ac:dyDescent="0.25">
      <c r="A41" s="11">
        <v>34</v>
      </c>
      <c r="B41" s="63"/>
      <c r="C41" s="197"/>
      <c r="D41" s="276"/>
      <c r="E41" s="107"/>
      <c r="F41" s="107"/>
      <c r="G41" s="107"/>
      <c r="H41" s="108"/>
      <c r="I41" s="105"/>
      <c r="J41" s="191"/>
      <c r="K41" s="197"/>
      <c r="L41" s="305"/>
      <c r="M41" s="143"/>
      <c r="N41" s="11"/>
      <c r="O41" s="189"/>
      <c r="P41" s="9"/>
      <c r="Q41" s="189">
        <f t="shared" si="0"/>
        <v>0</v>
      </c>
    </row>
    <row r="42" spans="1:19" s="1" customFormat="1" hidden="1" x14ac:dyDescent="0.25">
      <c r="A42" s="11">
        <v>35</v>
      </c>
      <c r="B42" s="63"/>
      <c r="C42" s="197"/>
      <c r="D42" s="276"/>
      <c r="E42" s="9"/>
      <c r="F42" s="107"/>
      <c r="G42" s="107"/>
      <c r="H42" s="108"/>
      <c r="I42" s="105"/>
      <c r="J42" s="191"/>
      <c r="K42" s="197"/>
      <c r="L42" s="305"/>
      <c r="M42" s="143"/>
      <c r="N42" s="11"/>
      <c r="O42" s="189"/>
      <c r="P42" s="9"/>
      <c r="Q42" s="189">
        <f t="shared" si="0"/>
        <v>0</v>
      </c>
    </row>
    <row r="43" spans="1:19" s="1" customFormat="1" hidden="1" x14ac:dyDescent="0.25">
      <c r="A43" s="11">
        <v>36</v>
      </c>
      <c r="B43" s="63"/>
      <c r="C43" s="197"/>
      <c r="D43" s="276"/>
      <c r="E43" s="9"/>
      <c r="F43" s="107"/>
      <c r="G43" s="107"/>
      <c r="H43" s="108"/>
      <c r="I43" s="105"/>
      <c r="J43" s="191"/>
      <c r="K43" s="197"/>
      <c r="L43" s="305"/>
      <c r="M43" s="143"/>
      <c r="N43" s="11"/>
      <c r="O43" s="189"/>
      <c r="P43" s="9"/>
      <c r="Q43" s="189">
        <f t="shared" si="0"/>
        <v>0</v>
      </c>
    </row>
    <row r="44" spans="1:19" s="1" customFormat="1" hidden="1" x14ac:dyDescent="0.25">
      <c r="A44" s="11">
        <v>37</v>
      </c>
      <c r="B44" s="63"/>
      <c r="C44" s="197"/>
      <c r="D44" s="276"/>
      <c r="E44" s="9"/>
      <c r="F44" s="107"/>
      <c r="G44" s="107"/>
      <c r="H44" s="108"/>
      <c r="I44" s="105"/>
      <c r="J44" s="191"/>
      <c r="K44" s="197"/>
      <c r="L44" s="305"/>
      <c r="M44" s="143"/>
      <c r="N44" s="11"/>
      <c r="O44" s="189"/>
      <c r="P44" s="9"/>
      <c r="Q44" s="189">
        <f t="shared" si="0"/>
        <v>0</v>
      </c>
    </row>
    <row r="45" spans="1:19" s="1" customFormat="1" hidden="1" x14ac:dyDescent="0.25">
      <c r="A45" s="11">
        <v>38</v>
      </c>
      <c r="B45" s="63"/>
      <c r="C45" s="197"/>
      <c r="D45" s="276"/>
      <c r="E45" s="9"/>
      <c r="F45" s="107"/>
      <c r="G45" s="107"/>
      <c r="H45" s="108"/>
      <c r="I45" s="105"/>
      <c r="J45" s="191"/>
      <c r="K45" s="197"/>
      <c r="L45" s="305"/>
      <c r="M45" s="143"/>
      <c r="N45" s="11"/>
      <c r="O45" s="189"/>
      <c r="P45" s="9"/>
      <c r="Q45" s="189">
        <f t="shared" si="0"/>
        <v>0</v>
      </c>
    </row>
    <row r="46" spans="1:19" s="1" customFormat="1" hidden="1" x14ac:dyDescent="0.25">
      <c r="A46" s="11">
        <v>39</v>
      </c>
      <c r="B46" s="63"/>
      <c r="C46" s="197"/>
      <c r="D46" s="276"/>
      <c r="E46" s="107"/>
      <c r="F46" s="107"/>
      <c r="G46" s="107"/>
      <c r="H46" s="356"/>
      <c r="I46" s="105"/>
      <c r="J46" s="191"/>
      <c r="K46" s="197"/>
      <c r="L46" s="305"/>
      <c r="M46" s="143"/>
      <c r="N46" s="11"/>
      <c r="O46" s="189"/>
      <c r="P46" s="9"/>
      <c r="Q46" s="189">
        <f t="shared" si="0"/>
        <v>0</v>
      </c>
    </row>
    <row r="47" spans="1:19" s="1" customFormat="1" hidden="1" x14ac:dyDescent="0.25">
      <c r="A47" s="11">
        <v>40</v>
      </c>
      <c r="B47" s="63"/>
      <c r="C47" s="197"/>
      <c r="D47" s="276"/>
      <c r="E47" s="9"/>
      <c r="F47" s="194"/>
      <c r="G47" s="107"/>
      <c r="H47" s="356"/>
      <c r="I47" s="105"/>
      <c r="J47" s="191"/>
      <c r="K47" s="197"/>
      <c r="L47" s="305"/>
      <c r="M47" s="143"/>
      <c r="N47" s="11"/>
      <c r="O47" s="189"/>
      <c r="P47" s="9"/>
      <c r="Q47" s="189">
        <f t="shared" si="0"/>
        <v>0</v>
      </c>
    </row>
    <row r="48" spans="1:19" s="1" customFormat="1" hidden="1" x14ac:dyDescent="0.25">
      <c r="A48" s="11">
        <v>41</v>
      </c>
      <c r="B48" s="63"/>
      <c r="C48" s="197"/>
      <c r="D48" s="276"/>
      <c r="E48" s="9"/>
      <c r="F48" s="107"/>
      <c r="G48" s="107"/>
      <c r="H48" s="108"/>
      <c r="I48" s="105"/>
      <c r="J48" s="191"/>
      <c r="K48" s="197"/>
      <c r="L48" s="305"/>
      <c r="M48" s="143"/>
      <c r="N48" s="11"/>
      <c r="O48" s="189"/>
      <c r="P48" s="9"/>
      <c r="Q48" s="189">
        <f t="shared" si="0"/>
        <v>0</v>
      </c>
    </row>
    <row r="49" spans="1:17" s="1" customFormat="1" hidden="1" x14ac:dyDescent="0.25">
      <c r="A49" s="11">
        <v>42</v>
      </c>
      <c r="B49" s="63"/>
      <c r="C49" s="197"/>
      <c r="D49" s="276"/>
      <c r="E49" s="107"/>
      <c r="F49" s="107"/>
      <c r="G49" s="107"/>
      <c r="H49" s="108"/>
      <c r="I49" s="105"/>
      <c r="J49" s="191"/>
      <c r="K49" s="197"/>
      <c r="L49" s="305"/>
      <c r="M49" s="143"/>
      <c r="N49" s="11"/>
      <c r="O49" s="189"/>
      <c r="P49" s="9"/>
      <c r="Q49" s="189">
        <f t="shared" si="0"/>
        <v>0</v>
      </c>
    </row>
    <row r="50" spans="1:17" s="1" customFormat="1" hidden="1" x14ac:dyDescent="0.25">
      <c r="A50" s="11">
        <v>43</v>
      </c>
      <c r="B50" s="63"/>
      <c r="C50" s="197"/>
      <c r="D50" s="276"/>
      <c r="E50" s="107"/>
      <c r="F50" s="194"/>
      <c r="G50" s="194"/>
      <c r="H50" s="108"/>
      <c r="I50" s="105"/>
      <c r="J50" s="191"/>
      <c r="K50" s="197"/>
      <c r="L50" s="305"/>
      <c r="M50" s="143"/>
      <c r="N50" s="11"/>
      <c r="O50" s="189"/>
      <c r="P50" s="9"/>
      <c r="Q50" s="189">
        <f t="shared" si="0"/>
        <v>0</v>
      </c>
    </row>
    <row r="51" spans="1:17" s="1" customFormat="1" hidden="1" x14ac:dyDescent="0.25">
      <c r="A51" s="11">
        <v>44</v>
      </c>
      <c r="B51" s="63"/>
      <c r="C51" s="197"/>
      <c r="D51" s="276"/>
      <c r="E51" s="107"/>
      <c r="F51" s="194"/>
      <c r="G51" s="194"/>
      <c r="H51" s="108"/>
      <c r="I51" s="105"/>
      <c r="J51" s="191"/>
      <c r="K51" s="197"/>
      <c r="L51" s="305"/>
      <c r="M51" s="143"/>
      <c r="N51" s="11"/>
      <c r="O51" s="189"/>
      <c r="P51" s="9"/>
      <c r="Q51" s="189">
        <f t="shared" si="0"/>
        <v>0</v>
      </c>
    </row>
    <row r="52" spans="1:17" s="1" customFormat="1" hidden="1" x14ac:dyDescent="0.25">
      <c r="A52" s="11"/>
      <c r="B52" s="10"/>
      <c r="C52" s="197"/>
      <c r="D52" s="276"/>
      <c r="E52" s="195"/>
      <c r="F52" s="194"/>
      <c r="G52" s="193"/>
      <c r="H52" s="192"/>
      <c r="I52" s="2"/>
      <c r="J52" s="63"/>
      <c r="K52" s="197"/>
      <c r="L52" s="11"/>
      <c r="M52" s="143"/>
      <c r="N52" s="11"/>
      <c r="O52" s="189"/>
      <c r="P52" s="9"/>
      <c r="Q52" s="189">
        <f t="shared" si="0"/>
        <v>0</v>
      </c>
    </row>
    <row r="53" spans="1:17" s="1" customFormat="1" ht="36" x14ac:dyDescent="0.25">
      <c r="A53" s="636" t="s">
        <v>18</v>
      </c>
      <c r="B53" s="637"/>
      <c r="C53" s="637"/>
      <c r="D53" s="637"/>
      <c r="E53" s="637"/>
      <c r="F53" s="637"/>
      <c r="G53" s="637"/>
      <c r="H53" s="637"/>
      <c r="I53" s="637"/>
      <c r="J53" s="641"/>
      <c r="K53" s="641"/>
      <c r="L53" s="641"/>
      <c r="M53" s="641"/>
      <c r="N53" s="637"/>
      <c r="O53" s="637"/>
      <c r="P53" s="638"/>
      <c r="Q53" s="188">
        <f>SUM(Q5:Q52)</f>
        <v>0</v>
      </c>
    </row>
    <row r="54" spans="1:17" x14ac:dyDescent="0.25">
      <c r="K54"/>
    </row>
    <row r="55" spans="1:17" x14ac:dyDescent="0.25">
      <c r="K55"/>
      <c r="P55" t="s">
        <v>398</v>
      </c>
      <c r="Q55" s="168">
        <f>Q440</f>
        <v>0</v>
      </c>
    </row>
    <row r="56" spans="1:17" x14ac:dyDescent="0.25">
      <c r="A56" s="169"/>
      <c r="B56" s="170"/>
      <c r="C56" s="171"/>
      <c r="D56" s="172"/>
      <c r="E56" s="171"/>
      <c r="F56" s="173"/>
      <c r="G56" s="174"/>
      <c r="H56" s="187"/>
      <c r="K56"/>
    </row>
    <row r="57" spans="1:17" x14ac:dyDescent="0.25">
      <c r="K57"/>
    </row>
    <row r="58" spans="1:17" x14ac:dyDescent="0.25">
      <c r="K58"/>
    </row>
    <row r="59" spans="1:17" x14ac:dyDescent="0.25">
      <c r="K59"/>
    </row>
    <row r="60" spans="1:17" x14ac:dyDescent="0.25">
      <c r="K60"/>
    </row>
    <row r="61" spans="1:17" x14ac:dyDescent="0.25">
      <c r="K61"/>
    </row>
    <row r="62" spans="1:17" x14ac:dyDescent="0.25">
      <c r="K62"/>
    </row>
    <row r="63" spans="1:17" x14ac:dyDescent="0.25">
      <c r="K63"/>
    </row>
    <row r="64" spans="1:17" x14ac:dyDescent="0.25">
      <c r="K64"/>
    </row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</sheetData>
  <mergeCells count="16">
    <mergeCell ref="A53:P53"/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  <mergeCell ref="P3:P4"/>
    <mergeCell ref="Q3:Q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9"/>
  <sheetViews>
    <sheetView topLeftCell="L25" workbookViewId="0">
      <selection activeCell="O33" sqref="O33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6" width="12.7109375" customWidth="1"/>
    <col min="7" max="7" width="0.140625" hidden="1" customWidth="1"/>
    <col min="8" max="8" width="14.5703125" customWidth="1"/>
    <col min="9" max="9" width="13.85546875" customWidth="1"/>
    <col min="10" max="10" width="21.42578125" customWidth="1"/>
    <col min="11" max="11" width="42.7109375" style="12" customWidth="1"/>
    <col min="12" max="12" width="20.28515625" customWidth="1"/>
    <col min="13" max="13" width="18.42578125" customWidth="1"/>
    <col min="14" max="14" width="39.28515625" customWidth="1"/>
    <col min="15" max="15" width="13.7109375" customWidth="1"/>
    <col min="16" max="16" width="27.2851562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17" ht="15" customHeight="1" x14ac:dyDescent="0.25">
      <c r="A1" s="639" t="s">
        <v>11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17" ht="15" customHeight="1" x14ac:dyDescent="0.25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</row>
    <row r="3" spans="1:17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42" t="s">
        <v>4</v>
      </c>
      <c r="K3" s="631" t="s">
        <v>5</v>
      </c>
      <c r="L3" s="275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17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42"/>
      <c r="K4" s="631"/>
      <c r="L4" s="275"/>
      <c r="M4" s="631"/>
      <c r="N4" s="631"/>
      <c r="O4" s="631"/>
      <c r="P4" s="631"/>
      <c r="Q4" s="633"/>
    </row>
    <row r="5" spans="1:17" s="1" customFormat="1" x14ac:dyDescent="0.25">
      <c r="A5" s="64">
        <v>1</v>
      </c>
      <c r="B5" s="462">
        <v>45510</v>
      </c>
      <c r="C5" s="106" t="s">
        <v>846</v>
      </c>
      <c r="D5" s="143" t="s">
        <v>13</v>
      </c>
      <c r="E5" s="143" t="s">
        <v>847</v>
      </c>
      <c r="F5" s="109" t="s">
        <v>44</v>
      </c>
      <c r="G5" s="498"/>
      <c r="H5" s="109"/>
      <c r="I5" s="499">
        <v>1230000</v>
      </c>
      <c r="J5" s="63">
        <v>45510</v>
      </c>
      <c r="K5" s="197" t="s">
        <v>844</v>
      </c>
      <c r="L5" s="11" t="s">
        <v>13</v>
      </c>
      <c r="M5" s="143" t="s">
        <v>845</v>
      </c>
      <c r="N5" s="11" t="s">
        <v>867</v>
      </c>
      <c r="O5" s="268">
        <v>1230000</v>
      </c>
      <c r="P5" s="9" t="s">
        <v>44</v>
      </c>
      <c r="Q5" s="189">
        <f>I5-O5</f>
        <v>0</v>
      </c>
    </row>
    <row r="6" spans="1:17" s="149" customFormat="1" x14ac:dyDescent="0.25">
      <c r="A6" s="144">
        <v>2</v>
      </c>
      <c r="B6" s="145">
        <v>45510</v>
      </c>
      <c r="C6" s="250" t="s">
        <v>848</v>
      </c>
      <c r="D6" s="279" t="s">
        <v>849</v>
      </c>
      <c r="E6" s="279" t="s">
        <v>850</v>
      </c>
      <c r="F6" s="283" t="s">
        <v>516</v>
      </c>
      <c r="G6" s="500"/>
      <c r="H6" s="283"/>
      <c r="I6" s="501">
        <v>4360600</v>
      </c>
      <c r="J6" s="145">
        <v>45510</v>
      </c>
      <c r="K6" s="250" t="s">
        <v>851</v>
      </c>
      <c r="L6" s="144" t="s">
        <v>13</v>
      </c>
      <c r="M6" s="279" t="s">
        <v>852</v>
      </c>
      <c r="N6" s="144" t="s">
        <v>854</v>
      </c>
      <c r="O6" s="282">
        <v>4360600</v>
      </c>
      <c r="P6" s="146" t="s">
        <v>8</v>
      </c>
      <c r="Q6" s="243">
        <f>I6-O6</f>
        <v>0</v>
      </c>
    </row>
    <row r="7" spans="1:17" s="514" customFormat="1" ht="15.75" customHeight="1" x14ac:dyDescent="0.25">
      <c r="A7" s="502">
        <v>3</v>
      </c>
      <c r="B7" s="503">
        <v>45514</v>
      </c>
      <c r="C7" s="504" t="s">
        <v>855</v>
      </c>
      <c r="D7" s="510" t="s">
        <v>856</v>
      </c>
      <c r="E7" s="517" t="s">
        <v>857</v>
      </c>
      <c r="F7" s="507" t="s">
        <v>516</v>
      </c>
      <c r="G7" s="507"/>
      <c r="H7" s="515" t="s">
        <v>12</v>
      </c>
      <c r="I7" s="518">
        <v>56200</v>
      </c>
      <c r="J7" s="503">
        <v>45518</v>
      </c>
      <c r="K7" s="504" t="s">
        <v>868</v>
      </c>
      <c r="L7" s="510" t="s">
        <v>13</v>
      </c>
      <c r="M7" s="511" t="s">
        <v>869</v>
      </c>
      <c r="N7" s="510" t="s">
        <v>871</v>
      </c>
      <c r="O7" s="516">
        <v>56200</v>
      </c>
      <c r="P7" s="513" t="s">
        <v>8</v>
      </c>
      <c r="Q7" s="512">
        <f>I7-O7</f>
        <v>0</v>
      </c>
    </row>
    <row r="8" spans="1:17" s="514" customFormat="1" x14ac:dyDescent="0.25">
      <c r="A8" s="510">
        <v>4</v>
      </c>
      <c r="B8" s="503">
        <v>45514</v>
      </c>
      <c r="C8" s="504" t="s">
        <v>858</v>
      </c>
      <c r="D8" s="510" t="s">
        <v>859</v>
      </c>
      <c r="E8" s="513" t="s">
        <v>860</v>
      </c>
      <c r="F8" s="507" t="s">
        <v>516</v>
      </c>
      <c r="G8" s="507"/>
      <c r="H8" s="507" t="s">
        <v>12</v>
      </c>
      <c r="I8" s="509">
        <v>47900</v>
      </c>
      <c r="J8" s="503">
        <v>45518</v>
      </c>
      <c r="K8" s="504" t="s">
        <v>868</v>
      </c>
      <c r="L8" s="510" t="s">
        <v>13</v>
      </c>
      <c r="M8" s="511" t="s">
        <v>869</v>
      </c>
      <c r="N8" s="510" t="s">
        <v>871</v>
      </c>
      <c r="O8" s="516">
        <v>47900</v>
      </c>
      <c r="P8" s="513" t="s">
        <v>8</v>
      </c>
      <c r="Q8" s="512">
        <f>I8-O8</f>
        <v>0</v>
      </c>
    </row>
    <row r="9" spans="1:17" s="514" customFormat="1" x14ac:dyDescent="0.25">
      <c r="A9" s="502">
        <v>5</v>
      </c>
      <c r="B9" s="503">
        <v>45517</v>
      </c>
      <c r="C9" s="504" t="s">
        <v>861</v>
      </c>
      <c r="D9" s="519" t="s">
        <v>146</v>
      </c>
      <c r="E9" s="507" t="s">
        <v>862</v>
      </c>
      <c r="F9" s="507" t="s">
        <v>516</v>
      </c>
      <c r="G9" s="507"/>
      <c r="H9" s="507" t="s">
        <v>12</v>
      </c>
      <c r="I9" s="509">
        <v>117300</v>
      </c>
      <c r="J9" s="503">
        <v>45518</v>
      </c>
      <c r="K9" s="504" t="s">
        <v>868</v>
      </c>
      <c r="L9" s="510" t="s">
        <v>13</v>
      </c>
      <c r="M9" s="511" t="s">
        <v>869</v>
      </c>
      <c r="N9" s="510" t="s">
        <v>871</v>
      </c>
      <c r="O9" s="516">
        <v>117300</v>
      </c>
      <c r="P9" s="513" t="s">
        <v>8</v>
      </c>
      <c r="Q9" s="512">
        <f>I9-O9</f>
        <v>0</v>
      </c>
    </row>
    <row r="10" spans="1:17" s="331" customFormat="1" x14ac:dyDescent="0.25">
      <c r="A10" s="320">
        <v>6</v>
      </c>
      <c r="B10" s="321">
        <v>45517</v>
      </c>
      <c r="C10" s="322" t="s">
        <v>863</v>
      </c>
      <c r="D10" s="335" t="s">
        <v>368</v>
      </c>
      <c r="E10" s="324" t="s">
        <v>864</v>
      </c>
      <c r="F10" s="324" t="s">
        <v>516</v>
      </c>
      <c r="G10" s="324"/>
      <c r="H10" s="324" t="s">
        <v>12</v>
      </c>
      <c r="I10" s="326">
        <v>689000</v>
      </c>
      <c r="J10" s="321">
        <v>45525</v>
      </c>
      <c r="K10" s="322" t="s">
        <v>891</v>
      </c>
      <c r="L10" s="320" t="s">
        <v>13</v>
      </c>
      <c r="M10" s="329" t="s">
        <v>892</v>
      </c>
      <c r="N10" s="320" t="s">
        <v>907</v>
      </c>
      <c r="O10" s="520">
        <v>689000</v>
      </c>
      <c r="P10" s="323" t="s">
        <v>8</v>
      </c>
      <c r="Q10" s="330">
        <f t="shared" ref="Q10:Q54" si="0">I10-O10</f>
        <v>0</v>
      </c>
    </row>
    <row r="11" spans="1:17" s="514" customFormat="1" x14ac:dyDescent="0.25">
      <c r="A11" s="502">
        <v>7</v>
      </c>
      <c r="B11" s="503">
        <v>45517</v>
      </c>
      <c r="C11" s="504" t="s">
        <v>865</v>
      </c>
      <c r="D11" s="515" t="s">
        <v>305</v>
      </c>
      <c r="E11" s="507" t="s">
        <v>866</v>
      </c>
      <c r="F11" s="507" t="s">
        <v>516</v>
      </c>
      <c r="G11" s="507"/>
      <c r="H11" s="507" t="s">
        <v>12</v>
      </c>
      <c r="I11" s="509">
        <v>117300</v>
      </c>
      <c r="J11" s="503">
        <v>45518</v>
      </c>
      <c r="K11" s="504" t="s">
        <v>868</v>
      </c>
      <c r="L11" s="510" t="s">
        <v>13</v>
      </c>
      <c r="M11" s="511" t="s">
        <v>869</v>
      </c>
      <c r="N11" s="510" t="s">
        <v>871</v>
      </c>
      <c r="O11" s="516">
        <v>117300</v>
      </c>
      <c r="P11" s="513" t="s">
        <v>8</v>
      </c>
      <c r="Q11" s="512">
        <f t="shared" si="0"/>
        <v>0</v>
      </c>
    </row>
    <row r="12" spans="1:17" s="17" customFormat="1" x14ac:dyDescent="0.25">
      <c r="A12" s="15">
        <v>8</v>
      </c>
      <c r="B12" s="65">
        <v>45519</v>
      </c>
      <c r="C12" s="106" t="s">
        <v>873</v>
      </c>
      <c r="D12" s="359" t="s">
        <v>244</v>
      </c>
      <c r="E12" s="150" t="s">
        <v>874</v>
      </c>
      <c r="F12" s="150" t="s">
        <v>516</v>
      </c>
      <c r="G12" s="150"/>
      <c r="H12" s="150" t="s">
        <v>82</v>
      </c>
      <c r="I12" s="306">
        <v>105900</v>
      </c>
      <c r="J12" s="65">
        <v>45520</v>
      </c>
      <c r="K12" s="106" t="s">
        <v>877</v>
      </c>
      <c r="L12" s="15" t="s">
        <v>13</v>
      </c>
      <c r="M12" s="237" t="s">
        <v>878</v>
      </c>
      <c r="N12" s="15" t="s">
        <v>909</v>
      </c>
      <c r="O12" s="269">
        <v>105900</v>
      </c>
      <c r="P12" s="13" t="s">
        <v>8</v>
      </c>
      <c r="Q12" s="236">
        <f t="shared" si="0"/>
        <v>0</v>
      </c>
    </row>
    <row r="13" spans="1:17" s="17" customFormat="1" x14ac:dyDescent="0.25">
      <c r="A13" s="241">
        <v>9</v>
      </c>
      <c r="B13" s="65">
        <v>45520</v>
      </c>
      <c r="C13" s="106" t="s">
        <v>875</v>
      </c>
      <c r="D13" s="359" t="s">
        <v>419</v>
      </c>
      <c r="E13" s="13" t="s">
        <v>876</v>
      </c>
      <c r="F13" s="150" t="s">
        <v>516</v>
      </c>
      <c r="G13" s="150"/>
      <c r="H13" s="150" t="s">
        <v>135</v>
      </c>
      <c r="I13" s="306">
        <v>4326900</v>
      </c>
      <c r="J13" s="65">
        <v>45520</v>
      </c>
      <c r="K13" s="106" t="s">
        <v>877</v>
      </c>
      <c r="L13" s="15" t="s">
        <v>13</v>
      </c>
      <c r="M13" s="237" t="s">
        <v>878</v>
      </c>
      <c r="N13" s="15" t="s">
        <v>909</v>
      </c>
      <c r="O13" s="269">
        <v>4326900</v>
      </c>
      <c r="P13" s="13" t="s">
        <v>8</v>
      </c>
      <c r="Q13" s="236">
        <f t="shared" si="0"/>
        <v>0</v>
      </c>
    </row>
    <row r="14" spans="1:17" s="331" customFormat="1" x14ac:dyDescent="0.25">
      <c r="A14" s="320">
        <v>10</v>
      </c>
      <c r="B14" s="321">
        <v>45525</v>
      </c>
      <c r="C14" s="322" t="s">
        <v>879</v>
      </c>
      <c r="D14" s="335" t="s">
        <v>880</v>
      </c>
      <c r="E14" s="521" t="s">
        <v>881</v>
      </c>
      <c r="F14" s="324" t="s">
        <v>516</v>
      </c>
      <c r="G14" s="324"/>
      <c r="H14" s="324" t="s">
        <v>82</v>
      </c>
      <c r="I14" s="522">
        <v>35300</v>
      </c>
      <c r="J14" s="321">
        <v>45525</v>
      </c>
      <c r="K14" s="322" t="s">
        <v>891</v>
      </c>
      <c r="L14" s="320" t="s">
        <v>13</v>
      </c>
      <c r="M14" s="329" t="s">
        <v>892</v>
      </c>
      <c r="N14" s="320" t="s">
        <v>907</v>
      </c>
      <c r="O14" s="520">
        <v>35300</v>
      </c>
      <c r="P14" s="323" t="s">
        <v>8</v>
      </c>
      <c r="Q14" s="330">
        <f t="shared" si="0"/>
        <v>0</v>
      </c>
    </row>
    <row r="15" spans="1:17" s="331" customFormat="1" x14ac:dyDescent="0.25">
      <c r="A15" s="523">
        <v>11</v>
      </c>
      <c r="B15" s="321">
        <v>45525</v>
      </c>
      <c r="C15" s="322" t="s">
        <v>882</v>
      </c>
      <c r="D15" s="335" t="s">
        <v>883</v>
      </c>
      <c r="E15" s="521" t="s">
        <v>884</v>
      </c>
      <c r="F15" s="324" t="s">
        <v>516</v>
      </c>
      <c r="G15" s="324"/>
      <c r="H15" s="324" t="s">
        <v>82</v>
      </c>
      <c r="I15" s="522">
        <v>70600</v>
      </c>
      <c r="J15" s="321">
        <v>45525</v>
      </c>
      <c r="K15" s="322" t="s">
        <v>891</v>
      </c>
      <c r="L15" s="320" t="s">
        <v>13</v>
      </c>
      <c r="M15" s="329" t="s">
        <v>892</v>
      </c>
      <c r="N15" s="320" t="s">
        <v>907</v>
      </c>
      <c r="O15" s="520">
        <v>70600</v>
      </c>
      <c r="P15" s="323" t="s">
        <v>8</v>
      </c>
      <c r="Q15" s="330">
        <f t="shared" si="0"/>
        <v>0</v>
      </c>
    </row>
    <row r="16" spans="1:17" s="331" customFormat="1" x14ac:dyDescent="0.25">
      <c r="A16" s="320">
        <v>12</v>
      </c>
      <c r="B16" s="321">
        <v>45525</v>
      </c>
      <c r="C16" s="322" t="s">
        <v>885</v>
      </c>
      <c r="D16" s="335" t="s">
        <v>597</v>
      </c>
      <c r="E16" s="324" t="s">
        <v>886</v>
      </c>
      <c r="F16" s="324" t="s">
        <v>516</v>
      </c>
      <c r="G16" s="324"/>
      <c r="H16" s="324" t="s">
        <v>12</v>
      </c>
      <c r="I16" s="522">
        <v>391300</v>
      </c>
      <c r="J16" s="321">
        <v>45525</v>
      </c>
      <c r="K16" s="322" t="s">
        <v>891</v>
      </c>
      <c r="L16" s="320" t="s">
        <v>13</v>
      </c>
      <c r="M16" s="329" t="s">
        <v>892</v>
      </c>
      <c r="N16" s="320" t="s">
        <v>907</v>
      </c>
      <c r="O16" s="520">
        <v>391300</v>
      </c>
      <c r="P16" s="323" t="s">
        <v>8</v>
      </c>
      <c r="Q16" s="330">
        <f t="shared" si="0"/>
        <v>0</v>
      </c>
    </row>
    <row r="17" spans="1:20" s="331" customFormat="1" x14ac:dyDescent="0.25">
      <c r="A17" s="523">
        <v>13</v>
      </c>
      <c r="B17" s="321">
        <v>45525</v>
      </c>
      <c r="C17" s="322" t="s">
        <v>887</v>
      </c>
      <c r="D17" s="335" t="s">
        <v>298</v>
      </c>
      <c r="E17" s="324" t="s">
        <v>888</v>
      </c>
      <c r="F17" s="324" t="s">
        <v>516</v>
      </c>
      <c r="G17" s="324"/>
      <c r="H17" s="324" t="s">
        <v>12</v>
      </c>
      <c r="I17" s="522">
        <v>34400</v>
      </c>
      <c r="J17" s="321">
        <v>45525</v>
      </c>
      <c r="K17" s="322" t="s">
        <v>891</v>
      </c>
      <c r="L17" s="320" t="s">
        <v>13</v>
      </c>
      <c r="M17" s="329" t="s">
        <v>892</v>
      </c>
      <c r="N17" s="320" t="s">
        <v>907</v>
      </c>
      <c r="O17" s="330">
        <v>34400</v>
      </c>
      <c r="P17" s="323" t="s">
        <v>8</v>
      </c>
      <c r="Q17" s="330">
        <f t="shared" si="0"/>
        <v>0</v>
      </c>
    </row>
    <row r="18" spans="1:20" s="26" customFormat="1" x14ac:dyDescent="0.25">
      <c r="A18" s="25">
        <v>14</v>
      </c>
      <c r="B18" s="81">
        <v>45525</v>
      </c>
      <c r="C18" s="261" t="s">
        <v>889</v>
      </c>
      <c r="D18" s="353" t="s">
        <v>14</v>
      </c>
      <c r="E18" s="259" t="s">
        <v>890</v>
      </c>
      <c r="F18" s="259" t="s">
        <v>516</v>
      </c>
      <c r="G18" s="259"/>
      <c r="H18" s="259" t="s">
        <v>12</v>
      </c>
      <c r="I18" s="468">
        <v>1286500</v>
      </c>
      <c r="J18" s="81">
        <v>45525</v>
      </c>
      <c r="K18" s="261" t="s">
        <v>893</v>
      </c>
      <c r="L18" s="25" t="s">
        <v>13</v>
      </c>
      <c r="M18" s="293" t="s">
        <v>894</v>
      </c>
      <c r="N18" s="25" t="s">
        <v>901</v>
      </c>
      <c r="O18" s="252">
        <v>1286500</v>
      </c>
      <c r="P18" s="22" t="s">
        <v>895</v>
      </c>
      <c r="Q18" s="252">
        <f t="shared" si="0"/>
        <v>0</v>
      </c>
    </row>
    <row r="19" spans="1:20" s="1" customFormat="1" x14ac:dyDescent="0.25">
      <c r="A19" s="64">
        <v>15</v>
      </c>
      <c r="B19" s="63">
        <v>45526</v>
      </c>
      <c r="C19" s="197" t="s">
        <v>896</v>
      </c>
      <c r="D19" s="496" t="s">
        <v>897</v>
      </c>
      <c r="E19" s="107" t="s">
        <v>898</v>
      </c>
      <c r="F19" s="107" t="s">
        <v>516</v>
      </c>
      <c r="G19" s="107"/>
      <c r="H19" s="107" t="s">
        <v>82</v>
      </c>
      <c r="I19" s="105">
        <v>35300</v>
      </c>
      <c r="J19" s="63">
        <v>45526</v>
      </c>
      <c r="K19" s="197" t="s">
        <v>899</v>
      </c>
      <c r="L19" s="11" t="s">
        <v>13</v>
      </c>
      <c r="M19" s="143" t="s">
        <v>900</v>
      </c>
      <c r="N19" s="11" t="s">
        <v>908</v>
      </c>
      <c r="O19" s="189">
        <v>35300</v>
      </c>
      <c r="P19" s="9" t="s">
        <v>8</v>
      </c>
      <c r="Q19" s="189">
        <f t="shared" si="0"/>
        <v>0</v>
      </c>
    </row>
    <row r="20" spans="1:20" s="533" customFormat="1" x14ac:dyDescent="0.25">
      <c r="A20" s="524">
        <v>16</v>
      </c>
      <c r="B20" s="525">
        <v>45527</v>
      </c>
      <c r="C20" s="526" t="s">
        <v>902</v>
      </c>
      <c r="D20" s="527" t="s">
        <v>903</v>
      </c>
      <c r="E20" s="528" t="s">
        <v>904</v>
      </c>
      <c r="F20" s="528" t="s">
        <v>516</v>
      </c>
      <c r="G20" s="528"/>
      <c r="H20" s="528" t="s">
        <v>82</v>
      </c>
      <c r="I20" s="529">
        <v>35300</v>
      </c>
      <c r="J20" s="525">
        <v>45530</v>
      </c>
      <c r="K20" s="526" t="s">
        <v>922</v>
      </c>
      <c r="L20" s="524" t="s">
        <v>13</v>
      </c>
      <c r="M20" s="530" t="s">
        <v>923</v>
      </c>
      <c r="N20" s="524"/>
      <c r="O20" s="531">
        <v>35300</v>
      </c>
      <c r="P20" s="532" t="s">
        <v>8</v>
      </c>
      <c r="Q20" s="531">
        <f t="shared" si="0"/>
        <v>0</v>
      </c>
    </row>
    <row r="21" spans="1:20" s="1" customFormat="1" x14ac:dyDescent="0.25">
      <c r="A21" s="64">
        <v>17</v>
      </c>
      <c r="B21" s="63">
        <v>45527</v>
      </c>
      <c r="C21" s="197" t="s">
        <v>905</v>
      </c>
      <c r="D21" s="496" t="s">
        <v>13</v>
      </c>
      <c r="E21" s="497" t="s">
        <v>906</v>
      </c>
      <c r="F21" s="107" t="s">
        <v>36</v>
      </c>
      <c r="G21" s="193"/>
      <c r="H21" s="107"/>
      <c r="I21" s="105">
        <v>595487</v>
      </c>
      <c r="J21" s="63">
        <v>45527</v>
      </c>
      <c r="K21" s="197" t="s">
        <v>910</v>
      </c>
      <c r="L21" s="11" t="s">
        <v>911</v>
      </c>
      <c r="M21" s="143" t="s">
        <v>912</v>
      </c>
      <c r="N21" s="11" t="s">
        <v>36</v>
      </c>
      <c r="O21" s="189">
        <v>595487</v>
      </c>
      <c r="P21" s="9"/>
      <c r="Q21" s="189">
        <f t="shared" si="0"/>
        <v>0</v>
      </c>
    </row>
    <row r="22" spans="1:20" s="533" customFormat="1" x14ac:dyDescent="0.25">
      <c r="A22" s="524">
        <v>18</v>
      </c>
      <c r="B22" s="525">
        <v>45530</v>
      </c>
      <c r="C22" s="526" t="s">
        <v>913</v>
      </c>
      <c r="D22" s="524" t="s">
        <v>573</v>
      </c>
      <c r="E22" s="534" t="s">
        <v>914</v>
      </c>
      <c r="F22" s="528" t="s">
        <v>516</v>
      </c>
      <c r="G22" s="528"/>
      <c r="H22" s="528" t="s">
        <v>12</v>
      </c>
      <c r="I22" s="529">
        <v>25100</v>
      </c>
      <c r="J22" s="525">
        <v>45530</v>
      </c>
      <c r="K22" s="526" t="s">
        <v>922</v>
      </c>
      <c r="L22" s="524" t="s">
        <v>13</v>
      </c>
      <c r="M22" s="530" t="s">
        <v>923</v>
      </c>
      <c r="N22" s="524" t="s">
        <v>933</v>
      </c>
      <c r="O22" s="531">
        <v>25100</v>
      </c>
      <c r="P22" s="532" t="s">
        <v>8</v>
      </c>
      <c r="Q22" s="531">
        <f t="shared" si="0"/>
        <v>0</v>
      </c>
    </row>
    <row r="23" spans="1:20" s="533" customFormat="1" x14ac:dyDescent="0.25">
      <c r="A23" s="535">
        <v>19</v>
      </c>
      <c r="B23" s="525">
        <v>45530</v>
      </c>
      <c r="C23" s="526" t="s">
        <v>915</v>
      </c>
      <c r="D23" s="524" t="s">
        <v>53</v>
      </c>
      <c r="E23" s="536" t="s">
        <v>916</v>
      </c>
      <c r="F23" s="528" t="s">
        <v>516</v>
      </c>
      <c r="G23" s="528"/>
      <c r="H23" s="528" t="s">
        <v>55</v>
      </c>
      <c r="I23" s="529">
        <v>180600</v>
      </c>
      <c r="J23" s="525">
        <v>45530</v>
      </c>
      <c r="K23" s="526" t="s">
        <v>922</v>
      </c>
      <c r="L23" s="524" t="s">
        <v>13</v>
      </c>
      <c r="M23" s="530" t="s">
        <v>923</v>
      </c>
      <c r="N23" s="524" t="s">
        <v>933</v>
      </c>
      <c r="O23" s="531">
        <v>180600</v>
      </c>
      <c r="P23" s="532" t="s">
        <v>8</v>
      </c>
      <c r="Q23" s="531">
        <f t="shared" ref="Q23:Q24" si="1">I23-O23</f>
        <v>0</v>
      </c>
    </row>
    <row r="24" spans="1:20" s="533" customFormat="1" x14ac:dyDescent="0.25">
      <c r="A24" s="524">
        <v>20</v>
      </c>
      <c r="B24" s="525">
        <v>45530</v>
      </c>
      <c r="C24" s="526" t="s">
        <v>917</v>
      </c>
      <c r="D24" s="527" t="s">
        <v>918</v>
      </c>
      <c r="E24" s="536" t="s">
        <v>919</v>
      </c>
      <c r="F24" s="528" t="s">
        <v>516</v>
      </c>
      <c r="G24" s="528"/>
      <c r="H24" s="528" t="s">
        <v>55</v>
      </c>
      <c r="I24" s="529">
        <v>120300</v>
      </c>
      <c r="J24" s="525">
        <v>45530</v>
      </c>
      <c r="K24" s="526" t="s">
        <v>922</v>
      </c>
      <c r="L24" s="524" t="s">
        <v>13</v>
      </c>
      <c r="M24" s="530" t="s">
        <v>923</v>
      </c>
      <c r="N24" s="524" t="s">
        <v>933</v>
      </c>
      <c r="O24" s="531">
        <v>120300</v>
      </c>
      <c r="P24" s="532" t="s">
        <v>8</v>
      </c>
      <c r="Q24" s="531">
        <f t="shared" si="1"/>
        <v>0</v>
      </c>
      <c r="R24" s="531"/>
      <c r="T24" s="537"/>
    </row>
    <row r="25" spans="1:20" s="533" customFormat="1" x14ac:dyDescent="0.25">
      <c r="A25" s="535">
        <v>21</v>
      </c>
      <c r="B25" s="525">
        <v>45530</v>
      </c>
      <c r="C25" s="526" t="s">
        <v>920</v>
      </c>
      <c r="D25" s="527" t="s">
        <v>117</v>
      </c>
      <c r="E25" s="534" t="s">
        <v>921</v>
      </c>
      <c r="F25" s="528" t="s">
        <v>516</v>
      </c>
      <c r="G25" s="528"/>
      <c r="H25" s="528" t="s">
        <v>12</v>
      </c>
      <c r="I25" s="529">
        <v>4039000</v>
      </c>
      <c r="J25" s="525">
        <v>45530</v>
      </c>
      <c r="K25" s="526" t="s">
        <v>922</v>
      </c>
      <c r="L25" s="524" t="s">
        <v>13</v>
      </c>
      <c r="M25" s="530" t="s">
        <v>923</v>
      </c>
      <c r="N25" s="524" t="s">
        <v>933</v>
      </c>
      <c r="O25" s="531">
        <v>4039000</v>
      </c>
      <c r="P25" s="532" t="s">
        <v>8</v>
      </c>
      <c r="Q25" s="531">
        <f t="shared" si="0"/>
        <v>0</v>
      </c>
      <c r="S25" s="537"/>
    </row>
    <row r="26" spans="1:20" s="548" customFormat="1" x14ac:dyDescent="0.25">
      <c r="A26" s="538">
        <v>22</v>
      </c>
      <c r="B26" s="539">
        <v>45531</v>
      </c>
      <c r="C26" s="540" t="s">
        <v>924</v>
      </c>
      <c r="D26" s="541" t="s">
        <v>298</v>
      </c>
      <c r="E26" s="542" t="s">
        <v>925</v>
      </c>
      <c r="F26" s="542" t="s">
        <v>516</v>
      </c>
      <c r="G26" s="542"/>
      <c r="H26" s="543" t="s">
        <v>12</v>
      </c>
      <c r="I26" s="544">
        <v>401200</v>
      </c>
      <c r="J26" s="539">
        <v>45531</v>
      </c>
      <c r="K26" s="540" t="s">
        <v>931</v>
      </c>
      <c r="L26" s="538" t="s">
        <v>13</v>
      </c>
      <c r="M26" s="545" t="s">
        <v>932</v>
      </c>
      <c r="N26" s="538" t="s">
        <v>934</v>
      </c>
      <c r="O26" s="546">
        <v>401200</v>
      </c>
      <c r="P26" s="547" t="s">
        <v>8</v>
      </c>
      <c r="Q26" s="546">
        <f t="shared" si="0"/>
        <v>0</v>
      </c>
    </row>
    <row r="27" spans="1:20" s="548" customFormat="1" x14ac:dyDescent="0.25">
      <c r="A27" s="538">
        <v>23</v>
      </c>
      <c r="B27" s="539">
        <v>45531</v>
      </c>
      <c r="C27" s="540" t="s">
        <v>926</v>
      </c>
      <c r="D27" s="541" t="s">
        <v>244</v>
      </c>
      <c r="E27" s="547" t="s">
        <v>927</v>
      </c>
      <c r="F27" s="542" t="s">
        <v>516</v>
      </c>
      <c r="G27" s="542"/>
      <c r="H27" s="543" t="s">
        <v>82</v>
      </c>
      <c r="I27" s="544">
        <v>70600</v>
      </c>
      <c r="J27" s="539">
        <v>45531</v>
      </c>
      <c r="K27" s="540" t="s">
        <v>931</v>
      </c>
      <c r="L27" s="538" t="s">
        <v>13</v>
      </c>
      <c r="M27" s="545" t="s">
        <v>932</v>
      </c>
      <c r="N27" s="538" t="s">
        <v>934</v>
      </c>
      <c r="O27" s="546">
        <v>70600</v>
      </c>
      <c r="P27" s="547" t="s">
        <v>8</v>
      </c>
      <c r="Q27" s="546">
        <f t="shared" si="0"/>
        <v>0</v>
      </c>
    </row>
    <row r="28" spans="1:20" s="17" customFormat="1" x14ac:dyDescent="0.25">
      <c r="A28" s="15">
        <v>24</v>
      </c>
      <c r="B28" s="65">
        <v>45531</v>
      </c>
      <c r="C28" s="106" t="s">
        <v>928</v>
      </c>
      <c r="D28" s="549" t="s">
        <v>929</v>
      </c>
      <c r="E28" s="150" t="s">
        <v>930</v>
      </c>
      <c r="F28" s="150" t="s">
        <v>516</v>
      </c>
      <c r="G28" s="150"/>
      <c r="H28" s="151" t="s">
        <v>12</v>
      </c>
      <c r="I28" s="240">
        <v>200000</v>
      </c>
      <c r="J28" s="65">
        <v>45534</v>
      </c>
      <c r="K28" s="106" t="s">
        <v>945</v>
      </c>
      <c r="L28" s="15" t="s">
        <v>13</v>
      </c>
      <c r="M28" s="237" t="s">
        <v>944</v>
      </c>
      <c r="N28" s="15" t="s">
        <v>948</v>
      </c>
      <c r="O28" s="236">
        <v>200000</v>
      </c>
      <c r="P28" s="13" t="s">
        <v>8</v>
      </c>
      <c r="Q28" s="236">
        <f t="shared" si="0"/>
        <v>0</v>
      </c>
      <c r="T28" s="550"/>
    </row>
    <row r="29" spans="1:20" s="17" customFormat="1" x14ac:dyDescent="0.25">
      <c r="A29" s="15">
        <v>25</v>
      </c>
      <c r="B29" s="65">
        <v>45534</v>
      </c>
      <c r="C29" s="106" t="s">
        <v>935</v>
      </c>
      <c r="D29" s="549" t="s">
        <v>216</v>
      </c>
      <c r="E29" s="13" t="s">
        <v>936</v>
      </c>
      <c r="F29" s="150" t="s">
        <v>516</v>
      </c>
      <c r="G29" s="150"/>
      <c r="H29" s="151" t="s">
        <v>12</v>
      </c>
      <c r="I29" s="240">
        <v>964200</v>
      </c>
      <c r="J29" s="65">
        <v>45534</v>
      </c>
      <c r="K29" s="106" t="s">
        <v>945</v>
      </c>
      <c r="L29" s="15" t="s">
        <v>13</v>
      </c>
      <c r="M29" s="237" t="s">
        <v>944</v>
      </c>
      <c r="N29" s="15" t="s">
        <v>948</v>
      </c>
      <c r="O29" s="236">
        <v>964200</v>
      </c>
      <c r="P29" s="13" t="s">
        <v>8</v>
      </c>
      <c r="Q29" s="236">
        <f t="shared" si="0"/>
        <v>0</v>
      </c>
    </row>
    <row r="30" spans="1:20" s="17" customFormat="1" x14ac:dyDescent="0.25">
      <c r="A30" s="15">
        <v>26</v>
      </c>
      <c r="B30" s="65">
        <v>45534</v>
      </c>
      <c r="C30" s="15" t="s">
        <v>937</v>
      </c>
      <c r="D30" s="15" t="s">
        <v>26</v>
      </c>
      <c r="E30" s="13" t="s">
        <v>938</v>
      </c>
      <c r="F30" s="15" t="s">
        <v>516</v>
      </c>
      <c r="G30" s="15"/>
      <c r="H30" s="15" t="s">
        <v>12</v>
      </c>
      <c r="I30" s="551">
        <v>60900</v>
      </c>
      <c r="J30" s="65">
        <v>45534</v>
      </c>
      <c r="K30" s="106" t="s">
        <v>945</v>
      </c>
      <c r="L30" s="15" t="s">
        <v>13</v>
      </c>
      <c r="M30" s="237" t="s">
        <v>944</v>
      </c>
      <c r="N30" s="15" t="s">
        <v>948</v>
      </c>
      <c r="O30" s="236">
        <v>60900</v>
      </c>
      <c r="P30" s="13" t="s">
        <v>8</v>
      </c>
      <c r="Q30" s="236">
        <f t="shared" si="0"/>
        <v>0</v>
      </c>
      <c r="S30" s="550"/>
    </row>
    <row r="31" spans="1:20" s="17" customFormat="1" x14ac:dyDescent="0.25">
      <c r="A31" s="15">
        <v>27</v>
      </c>
      <c r="B31" s="65">
        <v>45534</v>
      </c>
      <c r="C31" s="106" t="s">
        <v>939</v>
      </c>
      <c r="D31" s="359" t="s">
        <v>205</v>
      </c>
      <c r="E31" s="150" t="s">
        <v>940</v>
      </c>
      <c r="F31" s="150" t="s">
        <v>86</v>
      </c>
      <c r="G31" s="150"/>
      <c r="H31" s="150" t="s">
        <v>173</v>
      </c>
      <c r="I31" s="306">
        <v>125000</v>
      </c>
      <c r="J31" s="65">
        <v>45534</v>
      </c>
      <c r="K31" s="106" t="s">
        <v>945</v>
      </c>
      <c r="L31" s="15" t="s">
        <v>13</v>
      </c>
      <c r="M31" s="237" t="s">
        <v>944</v>
      </c>
      <c r="N31" s="15" t="s">
        <v>948</v>
      </c>
      <c r="O31" s="236">
        <v>125000</v>
      </c>
      <c r="P31" s="13" t="s">
        <v>8</v>
      </c>
      <c r="Q31" s="236">
        <f t="shared" si="0"/>
        <v>0</v>
      </c>
    </row>
    <row r="32" spans="1:20" s="17" customFormat="1" x14ac:dyDescent="0.25">
      <c r="A32" s="15">
        <v>28</v>
      </c>
      <c r="B32" s="65">
        <v>45534</v>
      </c>
      <c r="C32" s="106" t="s">
        <v>941</v>
      </c>
      <c r="D32" s="359" t="s">
        <v>112</v>
      </c>
      <c r="E32" s="150" t="s">
        <v>942</v>
      </c>
      <c r="F32" s="150" t="s">
        <v>943</v>
      </c>
      <c r="G32" s="150"/>
      <c r="H32" s="150"/>
      <c r="I32" s="306">
        <v>1820250</v>
      </c>
      <c r="J32" s="65">
        <v>45534</v>
      </c>
      <c r="K32" s="106" t="s">
        <v>946</v>
      </c>
      <c r="L32" s="15" t="s">
        <v>112</v>
      </c>
      <c r="M32" s="237" t="s">
        <v>947</v>
      </c>
      <c r="N32" s="15"/>
      <c r="O32" s="236">
        <v>1820250</v>
      </c>
      <c r="P32" s="13" t="s">
        <v>251</v>
      </c>
      <c r="Q32" s="236">
        <f t="shared" si="0"/>
        <v>0</v>
      </c>
    </row>
    <row r="33" spans="1:19" s="1" customFormat="1" x14ac:dyDescent="0.25">
      <c r="A33" s="11">
        <v>29</v>
      </c>
      <c r="B33" s="63"/>
      <c r="C33" s="197"/>
      <c r="D33" s="356"/>
      <c r="E33" s="107"/>
      <c r="F33" s="107"/>
      <c r="G33" s="107"/>
      <c r="H33" s="107"/>
      <c r="I33" s="105"/>
      <c r="J33" s="63"/>
      <c r="K33" s="197"/>
      <c r="L33" s="11"/>
      <c r="M33" s="143"/>
      <c r="N33" s="11"/>
      <c r="O33" s="189"/>
      <c r="P33" s="9"/>
      <c r="Q33" s="189"/>
    </row>
    <row r="34" spans="1:19" s="1" customFormat="1" x14ac:dyDescent="0.25">
      <c r="A34" s="11"/>
      <c r="B34" s="63"/>
      <c r="C34" s="197"/>
      <c r="D34" s="356"/>
      <c r="E34" s="107"/>
      <c r="F34" s="107"/>
      <c r="G34" s="107"/>
      <c r="H34" s="107"/>
      <c r="I34" s="105"/>
      <c r="J34" s="63"/>
      <c r="K34" s="197"/>
      <c r="L34" s="11"/>
      <c r="M34" s="143"/>
      <c r="N34" s="11"/>
      <c r="O34" s="189"/>
      <c r="P34" s="9"/>
      <c r="Q34" s="189"/>
    </row>
    <row r="35" spans="1:19" s="1" customFormat="1" x14ac:dyDescent="0.25">
      <c r="A35" s="11"/>
      <c r="B35" s="63"/>
      <c r="C35" s="197"/>
      <c r="D35" s="356"/>
      <c r="E35" s="107"/>
      <c r="F35" s="107"/>
      <c r="G35" s="107"/>
      <c r="H35" s="107"/>
      <c r="I35" s="105"/>
      <c r="J35" s="63"/>
      <c r="K35" s="197"/>
      <c r="L35" s="11"/>
      <c r="M35" s="143"/>
      <c r="N35" s="11"/>
      <c r="O35" s="189"/>
      <c r="P35" s="9"/>
      <c r="Q35" s="189">
        <f t="shared" si="0"/>
        <v>0</v>
      </c>
      <c r="S35" s="277">
        <f>Q55-T28</f>
        <v>0</v>
      </c>
    </row>
    <row r="36" spans="1:19" s="1" customFormat="1" hidden="1" x14ac:dyDescent="0.25">
      <c r="A36" s="11">
        <v>28</v>
      </c>
      <c r="B36" s="63"/>
      <c r="C36" s="197"/>
      <c r="D36" s="11"/>
      <c r="E36" s="107"/>
      <c r="F36" s="107"/>
      <c r="G36" s="107"/>
      <c r="H36" s="108"/>
      <c r="I36" s="105"/>
      <c r="J36" s="63"/>
      <c r="K36" s="197"/>
      <c r="L36" s="11"/>
      <c r="M36" s="143"/>
      <c r="N36" s="11"/>
      <c r="O36" s="189"/>
      <c r="P36" s="9"/>
      <c r="Q36" s="189">
        <f t="shared" si="0"/>
        <v>0</v>
      </c>
    </row>
    <row r="37" spans="1:19" s="1" customFormat="1" hidden="1" x14ac:dyDescent="0.25">
      <c r="A37" s="11">
        <v>29</v>
      </c>
      <c r="B37" s="63"/>
      <c r="C37" s="197"/>
      <c r="D37" s="11"/>
      <c r="E37" s="9"/>
      <c r="F37" s="107"/>
      <c r="G37" s="107"/>
      <c r="H37" s="108"/>
      <c r="I37" s="105"/>
      <c r="J37" s="10"/>
      <c r="K37" s="197"/>
      <c r="L37" s="276"/>
      <c r="M37" s="195"/>
      <c r="N37" s="11"/>
      <c r="O37" s="189"/>
      <c r="P37" s="9"/>
      <c r="Q37" s="189">
        <f t="shared" si="0"/>
        <v>0</v>
      </c>
    </row>
    <row r="38" spans="1:19" s="1" customFormat="1" hidden="1" x14ac:dyDescent="0.25">
      <c r="A38" s="11">
        <v>30</v>
      </c>
      <c r="B38" s="63"/>
      <c r="C38" s="197"/>
      <c r="D38" s="11"/>
      <c r="E38" s="9"/>
      <c r="F38" s="107"/>
      <c r="G38" s="107"/>
      <c r="H38" s="108"/>
      <c r="I38" s="105"/>
      <c r="J38" s="191"/>
      <c r="K38" s="197"/>
      <c r="L38" s="305"/>
      <c r="M38" s="143"/>
      <c r="N38" s="11"/>
      <c r="O38" s="189"/>
      <c r="P38" s="9"/>
      <c r="Q38" s="189">
        <f t="shared" si="0"/>
        <v>0</v>
      </c>
    </row>
    <row r="39" spans="1:19" s="1" customFormat="1" hidden="1" x14ac:dyDescent="0.25">
      <c r="A39" s="11">
        <v>31</v>
      </c>
      <c r="B39" s="63"/>
      <c r="C39" s="197"/>
      <c r="D39" s="11"/>
      <c r="E39" s="9"/>
      <c r="F39" s="107"/>
      <c r="G39" s="107"/>
      <c r="H39" s="108"/>
      <c r="I39" s="357"/>
      <c r="J39" s="191"/>
      <c r="K39" s="197"/>
      <c r="L39" s="305"/>
      <c r="M39" s="143"/>
      <c r="N39" s="11"/>
      <c r="O39" s="189"/>
      <c r="P39" s="9"/>
      <c r="Q39" s="189">
        <f t="shared" si="0"/>
        <v>0</v>
      </c>
    </row>
    <row r="40" spans="1:19" s="1" customFormat="1" hidden="1" x14ac:dyDescent="0.25">
      <c r="A40" s="11">
        <v>32</v>
      </c>
      <c r="B40" s="63"/>
      <c r="C40" s="197"/>
      <c r="D40" s="276"/>
      <c r="E40" s="107"/>
      <c r="F40" s="107"/>
      <c r="G40" s="107"/>
      <c r="H40" s="108"/>
      <c r="I40" s="105"/>
      <c r="J40" s="191"/>
      <c r="K40" s="197"/>
      <c r="L40" s="305"/>
      <c r="M40" s="143"/>
      <c r="N40" s="11"/>
      <c r="O40" s="189"/>
      <c r="P40" s="9"/>
      <c r="Q40" s="189">
        <f t="shared" si="0"/>
        <v>0</v>
      </c>
    </row>
    <row r="41" spans="1:19" s="1" customFormat="1" hidden="1" x14ac:dyDescent="0.25">
      <c r="A41" s="11"/>
      <c r="B41" s="63"/>
      <c r="C41" s="197"/>
      <c r="D41" s="276"/>
      <c r="E41" s="107"/>
      <c r="F41" s="107"/>
      <c r="G41" s="107"/>
      <c r="H41" s="108"/>
      <c r="I41" s="105"/>
      <c r="J41" s="191"/>
      <c r="K41" s="197"/>
      <c r="L41" s="305"/>
      <c r="M41" s="143"/>
      <c r="N41" s="11"/>
      <c r="O41" s="189"/>
      <c r="P41" s="9"/>
      <c r="Q41" s="189">
        <f t="shared" si="0"/>
        <v>0</v>
      </c>
    </row>
    <row r="42" spans="1:19" s="1" customFormat="1" hidden="1" x14ac:dyDescent="0.25">
      <c r="A42" s="11">
        <v>33</v>
      </c>
      <c r="B42" s="63"/>
      <c r="C42" s="197"/>
      <c r="D42" s="276"/>
      <c r="E42" s="107"/>
      <c r="F42" s="107"/>
      <c r="G42" s="107"/>
      <c r="H42" s="108"/>
      <c r="I42" s="105"/>
      <c r="J42" s="191"/>
      <c r="K42" s="197"/>
      <c r="L42" s="305"/>
      <c r="M42" s="143"/>
      <c r="N42" s="11"/>
      <c r="O42" s="189"/>
      <c r="P42" s="9"/>
      <c r="Q42" s="189">
        <f t="shared" si="0"/>
        <v>0</v>
      </c>
    </row>
    <row r="43" spans="1:19" s="1" customFormat="1" hidden="1" x14ac:dyDescent="0.25">
      <c r="A43" s="11">
        <v>34</v>
      </c>
      <c r="B43" s="63"/>
      <c r="C43" s="197"/>
      <c r="D43" s="276"/>
      <c r="E43" s="107"/>
      <c r="F43" s="107"/>
      <c r="G43" s="107"/>
      <c r="H43" s="108"/>
      <c r="I43" s="105"/>
      <c r="J43" s="191"/>
      <c r="K43" s="197"/>
      <c r="L43" s="305"/>
      <c r="M43" s="143"/>
      <c r="N43" s="11"/>
      <c r="O43" s="189"/>
      <c r="P43" s="9"/>
      <c r="Q43" s="189">
        <f t="shared" si="0"/>
        <v>0</v>
      </c>
    </row>
    <row r="44" spans="1:19" s="1" customFormat="1" hidden="1" x14ac:dyDescent="0.25">
      <c r="A44" s="11">
        <v>35</v>
      </c>
      <c r="B44" s="63"/>
      <c r="C44" s="197"/>
      <c r="D44" s="276"/>
      <c r="E44" s="9"/>
      <c r="F44" s="107"/>
      <c r="G44" s="107"/>
      <c r="H44" s="108"/>
      <c r="I44" s="105"/>
      <c r="J44" s="191"/>
      <c r="K44" s="197"/>
      <c r="L44" s="305"/>
      <c r="M44" s="143"/>
      <c r="N44" s="11"/>
      <c r="O44" s="189"/>
      <c r="P44" s="9"/>
      <c r="Q44" s="189">
        <f t="shared" si="0"/>
        <v>0</v>
      </c>
    </row>
    <row r="45" spans="1:19" s="1" customFormat="1" hidden="1" x14ac:dyDescent="0.25">
      <c r="A45" s="11">
        <v>36</v>
      </c>
      <c r="B45" s="63"/>
      <c r="C45" s="197"/>
      <c r="D45" s="276"/>
      <c r="E45" s="9"/>
      <c r="F45" s="107"/>
      <c r="G45" s="107"/>
      <c r="H45" s="108"/>
      <c r="I45" s="105"/>
      <c r="J45" s="191"/>
      <c r="K45" s="197"/>
      <c r="L45" s="305"/>
      <c r="M45" s="143"/>
      <c r="N45" s="11"/>
      <c r="O45" s="189"/>
      <c r="P45" s="9"/>
      <c r="Q45" s="189">
        <f t="shared" si="0"/>
        <v>0</v>
      </c>
    </row>
    <row r="46" spans="1:19" s="1" customFormat="1" hidden="1" x14ac:dyDescent="0.25">
      <c r="A46" s="11">
        <v>37</v>
      </c>
      <c r="B46" s="63"/>
      <c r="C46" s="197"/>
      <c r="D46" s="276"/>
      <c r="E46" s="9"/>
      <c r="F46" s="107"/>
      <c r="G46" s="107"/>
      <c r="H46" s="108"/>
      <c r="I46" s="105"/>
      <c r="J46" s="191"/>
      <c r="K46" s="197"/>
      <c r="L46" s="305"/>
      <c r="M46" s="143"/>
      <c r="N46" s="11"/>
      <c r="O46" s="189"/>
      <c r="P46" s="9"/>
      <c r="Q46" s="189">
        <f t="shared" si="0"/>
        <v>0</v>
      </c>
    </row>
    <row r="47" spans="1:19" s="1" customFormat="1" hidden="1" x14ac:dyDescent="0.25">
      <c r="A47" s="11">
        <v>38</v>
      </c>
      <c r="B47" s="63"/>
      <c r="C47" s="197"/>
      <c r="D47" s="276"/>
      <c r="E47" s="9"/>
      <c r="F47" s="107"/>
      <c r="G47" s="107"/>
      <c r="H47" s="108"/>
      <c r="I47" s="105"/>
      <c r="J47" s="191"/>
      <c r="K47" s="197"/>
      <c r="L47" s="305"/>
      <c r="M47" s="143"/>
      <c r="N47" s="11"/>
      <c r="O47" s="189"/>
      <c r="P47" s="9"/>
      <c r="Q47" s="189">
        <f t="shared" si="0"/>
        <v>0</v>
      </c>
    </row>
    <row r="48" spans="1:19" s="1" customFormat="1" hidden="1" x14ac:dyDescent="0.25">
      <c r="A48" s="11">
        <v>39</v>
      </c>
      <c r="B48" s="63"/>
      <c r="C48" s="197"/>
      <c r="D48" s="276"/>
      <c r="E48" s="107"/>
      <c r="F48" s="107"/>
      <c r="G48" s="107"/>
      <c r="H48" s="356"/>
      <c r="I48" s="105"/>
      <c r="J48" s="191"/>
      <c r="K48" s="197"/>
      <c r="L48" s="305"/>
      <c r="M48" s="143"/>
      <c r="N48" s="11"/>
      <c r="O48" s="189"/>
      <c r="P48" s="9"/>
      <c r="Q48" s="189">
        <f t="shared" si="0"/>
        <v>0</v>
      </c>
    </row>
    <row r="49" spans="1:17" s="1" customFormat="1" hidden="1" x14ac:dyDescent="0.25">
      <c r="A49" s="11">
        <v>40</v>
      </c>
      <c r="B49" s="63"/>
      <c r="C49" s="197"/>
      <c r="D49" s="276"/>
      <c r="E49" s="9"/>
      <c r="F49" s="194"/>
      <c r="G49" s="107"/>
      <c r="H49" s="356"/>
      <c r="I49" s="105"/>
      <c r="J49" s="191"/>
      <c r="K49" s="197"/>
      <c r="L49" s="305"/>
      <c r="M49" s="143"/>
      <c r="N49" s="11"/>
      <c r="O49" s="189"/>
      <c r="P49" s="9"/>
      <c r="Q49" s="189">
        <f t="shared" si="0"/>
        <v>0</v>
      </c>
    </row>
    <row r="50" spans="1:17" s="1" customFormat="1" hidden="1" x14ac:dyDescent="0.25">
      <c r="A50" s="11">
        <v>41</v>
      </c>
      <c r="B50" s="63"/>
      <c r="C50" s="197"/>
      <c r="D50" s="276"/>
      <c r="E50" s="9"/>
      <c r="F50" s="107"/>
      <c r="G50" s="107"/>
      <c r="H50" s="108"/>
      <c r="I50" s="105"/>
      <c r="J50" s="191"/>
      <c r="K50" s="197"/>
      <c r="L50" s="305"/>
      <c r="M50" s="143"/>
      <c r="N50" s="11"/>
      <c r="O50" s="189"/>
      <c r="P50" s="9"/>
      <c r="Q50" s="189">
        <f t="shared" si="0"/>
        <v>0</v>
      </c>
    </row>
    <row r="51" spans="1:17" s="1" customFormat="1" hidden="1" x14ac:dyDescent="0.25">
      <c r="A51" s="11">
        <v>42</v>
      </c>
      <c r="B51" s="63"/>
      <c r="C51" s="197"/>
      <c r="D51" s="276"/>
      <c r="E51" s="107"/>
      <c r="F51" s="107"/>
      <c r="G51" s="107"/>
      <c r="H51" s="108"/>
      <c r="I51" s="105"/>
      <c r="J51" s="191"/>
      <c r="K51" s="197"/>
      <c r="L51" s="305"/>
      <c r="M51" s="143"/>
      <c r="N51" s="11"/>
      <c r="O51" s="189"/>
      <c r="P51" s="9"/>
      <c r="Q51" s="189">
        <f t="shared" si="0"/>
        <v>0</v>
      </c>
    </row>
    <row r="52" spans="1:17" s="1" customFormat="1" hidden="1" x14ac:dyDescent="0.25">
      <c r="A52" s="11">
        <v>43</v>
      </c>
      <c r="B52" s="63"/>
      <c r="C52" s="197"/>
      <c r="D52" s="276"/>
      <c r="E52" s="107"/>
      <c r="F52" s="194"/>
      <c r="G52" s="194"/>
      <c r="H52" s="108"/>
      <c r="I52" s="105"/>
      <c r="J52" s="191"/>
      <c r="K52" s="197"/>
      <c r="L52" s="305"/>
      <c r="M52" s="143"/>
      <c r="N52" s="11"/>
      <c r="O52" s="189"/>
      <c r="P52" s="9"/>
      <c r="Q52" s="189">
        <f t="shared" si="0"/>
        <v>0</v>
      </c>
    </row>
    <row r="53" spans="1:17" s="1" customFormat="1" hidden="1" x14ac:dyDescent="0.25">
      <c r="A53" s="11">
        <v>44</v>
      </c>
      <c r="B53" s="63"/>
      <c r="C53" s="197"/>
      <c r="D53" s="276"/>
      <c r="E53" s="107"/>
      <c r="F53" s="194"/>
      <c r="G53" s="194"/>
      <c r="H53" s="108"/>
      <c r="I53" s="105"/>
      <c r="J53" s="191"/>
      <c r="K53" s="197"/>
      <c r="L53" s="305"/>
      <c r="M53" s="143"/>
      <c r="N53" s="11"/>
      <c r="O53" s="189"/>
      <c r="P53" s="9"/>
      <c r="Q53" s="189">
        <f t="shared" si="0"/>
        <v>0</v>
      </c>
    </row>
    <row r="54" spans="1:17" s="1" customFormat="1" hidden="1" x14ac:dyDescent="0.25">
      <c r="A54" s="11"/>
      <c r="B54" s="10"/>
      <c r="C54" s="197"/>
      <c r="D54" s="276"/>
      <c r="E54" s="195"/>
      <c r="F54" s="194"/>
      <c r="G54" s="193"/>
      <c r="H54" s="192"/>
      <c r="I54" s="2"/>
      <c r="J54" s="63"/>
      <c r="K54" s="197"/>
      <c r="L54" s="11"/>
      <c r="M54" s="143"/>
      <c r="N54" s="11"/>
      <c r="O54" s="189"/>
      <c r="P54" s="9"/>
      <c r="Q54" s="189">
        <f t="shared" si="0"/>
        <v>0</v>
      </c>
    </row>
    <row r="55" spans="1:17" s="1" customFormat="1" ht="36" x14ac:dyDescent="0.25">
      <c r="A55" s="636" t="s">
        <v>18</v>
      </c>
      <c r="B55" s="637"/>
      <c r="C55" s="637"/>
      <c r="D55" s="637"/>
      <c r="E55" s="637"/>
      <c r="F55" s="637"/>
      <c r="G55" s="637"/>
      <c r="H55" s="637"/>
      <c r="I55" s="637"/>
      <c r="J55" s="641"/>
      <c r="K55" s="641"/>
      <c r="L55" s="641"/>
      <c r="M55" s="641"/>
      <c r="N55" s="637"/>
      <c r="O55" s="637"/>
      <c r="P55" s="638"/>
      <c r="Q55" s="188">
        <f>SUM(Q5:Q54)</f>
        <v>0</v>
      </c>
    </row>
    <row r="56" spans="1:17" x14ac:dyDescent="0.25">
      <c r="K56"/>
    </row>
    <row r="57" spans="1:17" x14ac:dyDescent="0.25">
      <c r="K57"/>
      <c r="P57" t="s">
        <v>398</v>
      </c>
      <c r="Q57" s="168">
        <f>Q442</f>
        <v>0</v>
      </c>
    </row>
    <row r="58" spans="1:17" x14ac:dyDescent="0.25">
      <c r="A58" s="169"/>
      <c r="B58" s="170"/>
      <c r="C58" s="171"/>
      <c r="D58" s="172"/>
      <c r="E58" s="171"/>
      <c r="F58" s="173"/>
      <c r="G58" s="174"/>
      <c r="H58" s="187"/>
      <c r="K58"/>
    </row>
    <row r="59" spans="1:17" x14ac:dyDescent="0.25">
      <c r="K59"/>
    </row>
    <row r="60" spans="1:17" x14ac:dyDescent="0.25">
      <c r="K60"/>
    </row>
    <row r="61" spans="1:17" x14ac:dyDescent="0.25">
      <c r="K61"/>
    </row>
    <row r="62" spans="1:17" x14ac:dyDescent="0.25">
      <c r="K62"/>
    </row>
    <row r="63" spans="1:17" x14ac:dyDescent="0.25">
      <c r="K63"/>
    </row>
    <row r="64" spans="1:17" x14ac:dyDescent="0.25">
      <c r="K64"/>
    </row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  <row r="979" customFormat="1" x14ac:dyDescent="0.25"/>
  </sheetData>
  <mergeCells count="16">
    <mergeCell ref="A55:P55"/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  <mergeCell ref="P3:P4"/>
    <mergeCell ref="Q3:Q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3"/>
  <sheetViews>
    <sheetView topLeftCell="J13" workbookViewId="0">
      <selection activeCell="N27" sqref="N27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6" width="12.7109375" customWidth="1"/>
    <col min="7" max="7" width="0.140625" hidden="1" customWidth="1"/>
    <col min="8" max="8" width="14.5703125" customWidth="1"/>
    <col min="9" max="9" width="13.85546875" customWidth="1"/>
    <col min="10" max="10" width="21.42578125" customWidth="1"/>
    <col min="11" max="11" width="42.7109375" style="12" customWidth="1"/>
    <col min="12" max="12" width="20.28515625" customWidth="1"/>
    <col min="13" max="13" width="18.42578125" customWidth="1"/>
    <col min="14" max="14" width="39.28515625" customWidth="1"/>
    <col min="15" max="15" width="13.7109375" customWidth="1"/>
    <col min="16" max="16" width="27.2851562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19" ht="15" customHeight="1" x14ac:dyDescent="0.25">
      <c r="A1" s="639" t="s">
        <v>11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19" ht="15" customHeight="1" x14ac:dyDescent="0.25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</row>
    <row r="3" spans="1:19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42" t="s">
        <v>4</v>
      </c>
      <c r="K3" s="631" t="s">
        <v>5</v>
      </c>
      <c r="L3" s="275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19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42"/>
      <c r="K4" s="631"/>
      <c r="L4" s="275"/>
      <c r="M4" s="631"/>
      <c r="N4" s="631"/>
      <c r="O4" s="631"/>
      <c r="P4" s="631"/>
      <c r="Q4" s="633"/>
    </row>
    <row r="5" spans="1:19" s="480" customFormat="1" x14ac:dyDescent="0.25">
      <c r="A5" s="563">
        <v>1</v>
      </c>
      <c r="B5" s="470">
        <v>45538</v>
      </c>
      <c r="C5" s="471" t="s">
        <v>949</v>
      </c>
      <c r="D5" s="469" t="s">
        <v>950</v>
      </c>
      <c r="E5" s="477" t="s">
        <v>951</v>
      </c>
      <c r="F5" s="566" t="s">
        <v>86</v>
      </c>
      <c r="G5" s="567"/>
      <c r="H5" s="566" t="s">
        <v>173</v>
      </c>
      <c r="I5" s="568">
        <v>100000</v>
      </c>
      <c r="J5" s="470">
        <v>45548</v>
      </c>
      <c r="K5" s="471" t="s">
        <v>969</v>
      </c>
      <c r="L5" s="469" t="s">
        <v>13</v>
      </c>
      <c r="M5" s="477" t="s">
        <v>970</v>
      </c>
      <c r="N5" s="469" t="s">
        <v>971</v>
      </c>
      <c r="O5" s="564">
        <v>100000</v>
      </c>
      <c r="P5" s="479" t="s">
        <v>8</v>
      </c>
      <c r="Q5" s="478">
        <f>I5-O5</f>
        <v>0</v>
      </c>
    </row>
    <row r="6" spans="1:19" s="480" customFormat="1" x14ac:dyDescent="0.25">
      <c r="A6" s="469">
        <v>2</v>
      </c>
      <c r="B6" s="470">
        <v>45538</v>
      </c>
      <c r="C6" s="471" t="s">
        <v>952</v>
      </c>
      <c r="D6" s="469" t="s">
        <v>953</v>
      </c>
      <c r="E6" s="477" t="s">
        <v>954</v>
      </c>
      <c r="F6" s="566" t="s">
        <v>22</v>
      </c>
      <c r="G6" s="567"/>
      <c r="H6" s="566" t="s">
        <v>82</v>
      </c>
      <c r="I6" s="568">
        <v>70600</v>
      </c>
      <c r="J6" s="470">
        <v>45548</v>
      </c>
      <c r="K6" s="471" t="s">
        <v>969</v>
      </c>
      <c r="L6" s="469" t="s">
        <v>13</v>
      </c>
      <c r="M6" s="477" t="s">
        <v>970</v>
      </c>
      <c r="N6" s="469" t="s">
        <v>971</v>
      </c>
      <c r="O6" s="564">
        <v>70600</v>
      </c>
      <c r="P6" s="479" t="s">
        <v>8</v>
      </c>
      <c r="Q6" s="478">
        <f>I6-O6</f>
        <v>0</v>
      </c>
    </row>
    <row r="7" spans="1:19" s="562" customFormat="1" ht="15.75" customHeight="1" x14ac:dyDescent="0.25">
      <c r="A7" s="552">
        <v>3</v>
      </c>
      <c r="B7" s="553">
        <v>45538</v>
      </c>
      <c r="C7" s="554" t="s">
        <v>955</v>
      </c>
      <c r="D7" s="558" t="s">
        <v>956</v>
      </c>
      <c r="E7" s="556" t="s">
        <v>957</v>
      </c>
      <c r="F7" s="556" t="s">
        <v>22</v>
      </c>
      <c r="G7" s="556"/>
      <c r="H7" s="556" t="s">
        <v>12</v>
      </c>
      <c r="I7" s="557">
        <v>1938850</v>
      </c>
      <c r="J7" s="553">
        <v>45538</v>
      </c>
      <c r="K7" s="554" t="s">
        <v>958</v>
      </c>
      <c r="L7" s="558" t="s">
        <v>13</v>
      </c>
      <c r="M7" s="555" t="s">
        <v>959</v>
      </c>
      <c r="N7" s="558" t="s">
        <v>971</v>
      </c>
      <c r="O7" s="559">
        <v>1938850</v>
      </c>
      <c r="P7" s="560" t="s">
        <v>895</v>
      </c>
      <c r="Q7" s="561">
        <f>I7-O7</f>
        <v>0</v>
      </c>
    </row>
    <row r="8" spans="1:19" s="480" customFormat="1" x14ac:dyDescent="0.25">
      <c r="A8" s="469">
        <v>4</v>
      </c>
      <c r="B8" s="470">
        <v>45540</v>
      </c>
      <c r="C8" s="471" t="s">
        <v>960</v>
      </c>
      <c r="D8" s="469" t="s">
        <v>961</v>
      </c>
      <c r="E8" s="479" t="s">
        <v>962</v>
      </c>
      <c r="F8" s="474" t="s">
        <v>22</v>
      </c>
      <c r="G8" s="474"/>
      <c r="H8" s="474" t="s">
        <v>82</v>
      </c>
      <c r="I8" s="476">
        <v>105900</v>
      </c>
      <c r="J8" s="470">
        <v>45548</v>
      </c>
      <c r="K8" s="471" t="s">
        <v>969</v>
      </c>
      <c r="L8" s="469" t="s">
        <v>13</v>
      </c>
      <c r="M8" s="477" t="s">
        <v>970</v>
      </c>
      <c r="N8" s="469" t="s">
        <v>971</v>
      </c>
      <c r="O8" s="564">
        <v>105900</v>
      </c>
      <c r="P8" s="479" t="s">
        <v>8</v>
      </c>
      <c r="Q8" s="478">
        <f>I8-O8</f>
        <v>0</v>
      </c>
    </row>
    <row r="9" spans="1:19" s="480" customFormat="1" x14ac:dyDescent="0.25">
      <c r="A9" s="563">
        <v>5</v>
      </c>
      <c r="B9" s="470">
        <v>45546</v>
      </c>
      <c r="C9" s="471" t="s">
        <v>963</v>
      </c>
      <c r="D9" s="565" t="s">
        <v>117</v>
      </c>
      <c r="E9" s="474" t="s">
        <v>964</v>
      </c>
      <c r="F9" s="474" t="s">
        <v>22</v>
      </c>
      <c r="G9" s="474"/>
      <c r="H9" s="474" t="s">
        <v>12</v>
      </c>
      <c r="I9" s="476">
        <v>2996400</v>
      </c>
      <c r="J9" s="470">
        <v>45548</v>
      </c>
      <c r="K9" s="471" t="s">
        <v>969</v>
      </c>
      <c r="L9" s="469" t="s">
        <v>13</v>
      </c>
      <c r="M9" s="477" t="s">
        <v>970</v>
      </c>
      <c r="N9" s="469" t="s">
        <v>971</v>
      </c>
      <c r="O9" s="564">
        <v>2996400</v>
      </c>
      <c r="P9" s="479" t="s">
        <v>8</v>
      </c>
      <c r="Q9" s="478">
        <f>I9-O9</f>
        <v>0</v>
      </c>
    </row>
    <row r="10" spans="1:19" s="480" customFormat="1" x14ac:dyDescent="0.25">
      <c r="A10" s="469">
        <v>6</v>
      </c>
      <c r="B10" s="470">
        <v>45548</v>
      </c>
      <c r="C10" s="471" t="s">
        <v>965</v>
      </c>
      <c r="D10" s="565" t="s">
        <v>966</v>
      </c>
      <c r="E10" s="474" t="s">
        <v>967</v>
      </c>
      <c r="F10" s="474" t="s">
        <v>22</v>
      </c>
      <c r="G10" s="474"/>
      <c r="H10" s="474" t="s">
        <v>12</v>
      </c>
      <c r="I10" s="476">
        <v>7023200</v>
      </c>
      <c r="J10" s="470">
        <v>45548</v>
      </c>
      <c r="K10" s="471" t="s">
        <v>969</v>
      </c>
      <c r="L10" s="469" t="s">
        <v>13</v>
      </c>
      <c r="M10" s="477" t="s">
        <v>970</v>
      </c>
      <c r="N10" s="469" t="s">
        <v>971</v>
      </c>
      <c r="O10" s="564">
        <f>5822200+1201000</f>
        <v>7023200</v>
      </c>
      <c r="P10" s="479" t="s">
        <v>968</v>
      </c>
      <c r="Q10" s="478">
        <f t="shared" ref="Q10:Q48" si="0">I10-O10</f>
        <v>0</v>
      </c>
      <c r="R10" s="480">
        <v>5822200</v>
      </c>
      <c r="S10" s="481">
        <f>Q10-R10</f>
        <v>-5822200</v>
      </c>
    </row>
    <row r="11" spans="1:19" s="1" customFormat="1" x14ac:dyDescent="0.25">
      <c r="A11" s="64">
        <v>7</v>
      </c>
      <c r="B11" s="63">
        <v>45548</v>
      </c>
      <c r="C11" s="197" t="s">
        <v>972</v>
      </c>
      <c r="D11" s="356" t="s">
        <v>13</v>
      </c>
      <c r="E11" s="107" t="s">
        <v>973</v>
      </c>
      <c r="F11" s="107"/>
      <c r="G11" s="107"/>
      <c r="H11" s="107"/>
      <c r="I11" s="105">
        <v>1201000</v>
      </c>
      <c r="J11" s="63">
        <v>45548</v>
      </c>
      <c r="K11" s="197" t="s">
        <v>974</v>
      </c>
      <c r="L11" s="11" t="s">
        <v>13</v>
      </c>
      <c r="M11" s="143" t="s">
        <v>975</v>
      </c>
      <c r="N11" s="11"/>
      <c r="O11" s="268">
        <v>1201000</v>
      </c>
      <c r="P11" s="9"/>
      <c r="Q11" s="189">
        <f t="shared" si="0"/>
        <v>0</v>
      </c>
    </row>
    <row r="12" spans="1:19" s="319" customFormat="1" x14ac:dyDescent="0.25">
      <c r="A12" s="307">
        <v>8</v>
      </c>
      <c r="B12" s="308">
        <v>45552</v>
      </c>
      <c r="C12" s="309" t="s">
        <v>976</v>
      </c>
      <c r="D12" s="569" t="s">
        <v>13</v>
      </c>
      <c r="E12" s="311" t="s">
        <v>977</v>
      </c>
      <c r="F12" s="311" t="s">
        <v>36</v>
      </c>
      <c r="G12" s="311"/>
      <c r="H12" s="311"/>
      <c r="I12" s="313">
        <v>100468</v>
      </c>
      <c r="J12" s="308">
        <v>45552</v>
      </c>
      <c r="K12" s="309" t="s">
        <v>982</v>
      </c>
      <c r="L12" s="307" t="s">
        <v>13</v>
      </c>
      <c r="M12" s="316" t="s">
        <v>983</v>
      </c>
      <c r="N12" s="307" t="s">
        <v>702</v>
      </c>
      <c r="O12" s="570">
        <v>100468</v>
      </c>
      <c r="P12" s="318" t="s">
        <v>8</v>
      </c>
      <c r="Q12" s="317">
        <f t="shared" si="0"/>
        <v>0</v>
      </c>
    </row>
    <row r="13" spans="1:19" s="319" customFormat="1" x14ac:dyDescent="0.25">
      <c r="A13" s="571">
        <v>9</v>
      </c>
      <c r="B13" s="308">
        <v>45552</v>
      </c>
      <c r="C13" s="309" t="s">
        <v>978</v>
      </c>
      <c r="D13" s="569" t="s">
        <v>13</v>
      </c>
      <c r="E13" s="318" t="s">
        <v>979</v>
      </c>
      <c r="F13" s="311" t="s">
        <v>36</v>
      </c>
      <c r="G13" s="311"/>
      <c r="H13" s="311"/>
      <c r="I13" s="313">
        <v>18000</v>
      </c>
      <c r="J13" s="308">
        <v>45552</v>
      </c>
      <c r="K13" s="309" t="s">
        <v>984</v>
      </c>
      <c r="L13" s="307" t="s">
        <v>13</v>
      </c>
      <c r="M13" s="316" t="s">
        <v>985</v>
      </c>
      <c r="N13" s="307" t="s">
        <v>702</v>
      </c>
      <c r="O13" s="570">
        <v>18000</v>
      </c>
      <c r="P13" s="318" t="s">
        <v>8</v>
      </c>
      <c r="Q13" s="317">
        <f t="shared" si="0"/>
        <v>0</v>
      </c>
      <c r="S13" s="319">
        <v>1201000</v>
      </c>
    </row>
    <row r="14" spans="1:19" s="149" customFormat="1" x14ac:dyDescent="0.25">
      <c r="A14" s="144">
        <v>10</v>
      </c>
      <c r="B14" s="145">
        <v>45552</v>
      </c>
      <c r="C14" s="250" t="s">
        <v>980</v>
      </c>
      <c r="D14" s="281" t="s">
        <v>13</v>
      </c>
      <c r="E14" s="572" t="s">
        <v>981</v>
      </c>
      <c r="F14" s="249" t="s">
        <v>22</v>
      </c>
      <c r="G14" s="249"/>
      <c r="H14" s="249"/>
      <c r="I14" s="573">
        <v>7994900</v>
      </c>
      <c r="J14" s="145">
        <v>45552</v>
      </c>
      <c r="K14" s="250" t="s">
        <v>986</v>
      </c>
      <c r="L14" s="144" t="s">
        <v>13</v>
      </c>
      <c r="M14" s="279" t="s">
        <v>987</v>
      </c>
      <c r="N14" s="144" t="s">
        <v>1000</v>
      </c>
      <c r="O14" s="282">
        <v>7994900</v>
      </c>
      <c r="P14" s="146" t="s">
        <v>8</v>
      </c>
      <c r="Q14" s="243">
        <f t="shared" si="0"/>
        <v>0</v>
      </c>
    </row>
    <row r="15" spans="1:19" s="17" customFormat="1" x14ac:dyDescent="0.25">
      <c r="A15" s="241">
        <v>11</v>
      </c>
      <c r="B15" s="65">
        <v>45553</v>
      </c>
      <c r="C15" s="106" t="s">
        <v>988</v>
      </c>
      <c r="D15" s="359" t="s">
        <v>117</v>
      </c>
      <c r="E15" s="574" t="s">
        <v>989</v>
      </c>
      <c r="F15" s="150" t="s">
        <v>22</v>
      </c>
      <c r="G15" s="150"/>
      <c r="H15" s="150" t="s">
        <v>12</v>
      </c>
      <c r="I15" s="575">
        <v>1712200</v>
      </c>
      <c r="J15" s="65">
        <v>45554</v>
      </c>
      <c r="K15" s="106" t="s">
        <v>997</v>
      </c>
      <c r="L15" s="15" t="s">
        <v>13</v>
      </c>
      <c r="M15" s="237" t="s">
        <v>998</v>
      </c>
      <c r="N15" s="15" t="s">
        <v>999</v>
      </c>
      <c r="O15" s="269">
        <v>1712200</v>
      </c>
      <c r="P15" s="13" t="s">
        <v>8</v>
      </c>
      <c r="Q15" s="236">
        <f t="shared" si="0"/>
        <v>0</v>
      </c>
    </row>
    <row r="16" spans="1:19" s="17" customFormat="1" x14ac:dyDescent="0.25">
      <c r="A16" s="15">
        <v>12</v>
      </c>
      <c r="B16" s="65">
        <v>45553</v>
      </c>
      <c r="C16" s="106" t="s">
        <v>990</v>
      </c>
      <c r="D16" s="359" t="s">
        <v>991</v>
      </c>
      <c r="E16" s="150" t="s">
        <v>992</v>
      </c>
      <c r="F16" s="150" t="s">
        <v>22</v>
      </c>
      <c r="G16" s="150"/>
      <c r="H16" s="150" t="s">
        <v>55</v>
      </c>
      <c r="I16" s="575">
        <v>348000</v>
      </c>
      <c r="J16" s="65">
        <v>45554</v>
      </c>
      <c r="K16" s="106" t="s">
        <v>997</v>
      </c>
      <c r="L16" s="15" t="s">
        <v>13</v>
      </c>
      <c r="M16" s="237" t="s">
        <v>998</v>
      </c>
      <c r="N16" s="15" t="s">
        <v>999</v>
      </c>
      <c r="O16" s="269">
        <v>348000</v>
      </c>
      <c r="P16" s="13" t="s">
        <v>8</v>
      </c>
      <c r="Q16" s="236">
        <f t="shared" si="0"/>
        <v>0</v>
      </c>
    </row>
    <row r="17" spans="1:20" s="17" customFormat="1" x14ac:dyDescent="0.25">
      <c r="A17" s="241">
        <v>13</v>
      </c>
      <c r="B17" s="65">
        <v>45553</v>
      </c>
      <c r="C17" s="106" t="s">
        <v>993</v>
      </c>
      <c r="D17" s="359" t="s">
        <v>13</v>
      </c>
      <c r="E17" s="150" t="s">
        <v>994</v>
      </c>
      <c r="F17" s="150" t="s">
        <v>22</v>
      </c>
      <c r="G17" s="150"/>
      <c r="H17" s="150" t="s">
        <v>12</v>
      </c>
      <c r="I17" s="575">
        <v>2668500</v>
      </c>
      <c r="J17" s="65">
        <v>45554</v>
      </c>
      <c r="K17" s="106" t="s">
        <v>997</v>
      </c>
      <c r="L17" s="15" t="s">
        <v>13</v>
      </c>
      <c r="M17" s="237" t="s">
        <v>998</v>
      </c>
      <c r="N17" s="15" t="s">
        <v>999</v>
      </c>
      <c r="O17" s="236">
        <v>2668500</v>
      </c>
      <c r="P17" s="13" t="s">
        <v>8</v>
      </c>
      <c r="Q17" s="236">
        <f t="shared" si="0"/>
        <v>0</v>
      </c>
    </row>
    <row r="18" spans="1:20" s="17" customFormat="1" x14ac:dyDescent="0.25">
      <c r="A18" s="15">
        <v>14</v>
      </c>
      <c r="B18" s="65">
        <v>45554</v>
      </c>
      <c r="C18" s="106" t="s">
        <v>995</v>
      </c>
      <c r="D18" s="359" t="s">
        <v>961</v>
      </c>
      <c r="E18" s="150" t="s">
        <v>996</v>
      </c>
      <c r="F18" s="150" t="s">
        <v>22</v>
      </c>
      <c r="G18" s="150"/>
      <c r="H18" s="150" t="s">
        <v>82</v>
      </c>
      <c r="I18" s="575">
        <v>35300</v>
      </c>
      <c r="J18" s="65">
        <v>45554</v>
      </c>
      <c r="K18" s="106" t="s">
        <v>997</v>
      </c>
      <c r="L18" s="15" t="s">
        <v>13</v>
      </c>
      <c r="M18" s="237" t="s">
        <v>998</v>
      </c>
      <c r="N18" s="15" t="s">
        <v>999</v>
      </c>
      <c r="O18" s="236">
        <v>35300</v>
      </c>
      <c r="P18" s="13" t="s">
        <v>8</v>
      </c>
      <c r="Q18" s="236">
        <f t="shared" si="0"/>
        <v>0</v>
      </c>
    </row>
    <row r="19" spans="1:20" s="26" customFormat="1" x14ac:dyDescent="0.25">
      <c r="A19" s="80">
        <v>15</v>
      </c>
      <c r="B19" s="81">
        <v>45555</v>
      </c>
      <c r="C19" s="261" t="s">
        <v>1001</v>
      </c>
      <c r="D19" s="353" t="s">
        <v>694</v>
      </c>
      <c r="E19" s="259" t="s">
        <v>1002</v>
      </c>
      <c r="F19" s="259" t="s">
        <v>22</v>
      </c>
      <c r="G19" s="259"/>
      <c r="H19" s="259" t="s">
        <v>12</v>
      </c>
      <c r="I19" s="468">
        <v>236800</v>
      </c>
      <c r="J19" s="81">
        <v>45573</v>
      </c>
      <c r="K19" s="261" t="s">
        <v>1029</v>
      </c>
      <c r="L19" s="25" t="s">
        <v>13</v>
      </c>
      <c r="M19" s="293" t="s">
        <v>1030</v>
      </c>
      <c r="N19" s="25" t="s">
        <v>1050</v>
      </c>
      <c r="O19" s="252">
        <v>236800</v>
      </c>
      <c r="P19" s="22" t="s">
        <v>8</v>
      </c>
      <c r="Q19" s="252">
        <f t="shared" si="0"/>
        <v>0</v>
      </c>
    </row>
    <row r="20" spans="1:20" s="26" customFormat="1" x14ac:dyDescent="0.25">
      <c r="A20" s="25">
        <v>16</v>
      </c>
      <c r="B20" s="81">
        <v>45555</v>
      </c>
      <c r="C20" s="261" t="s">
        <v>1003</v>
      </c>
      <c r="D20" s="353" t="s">
        <v>140</v>
      </c>
      <c r="E20" s="259" t="s">
        <v>1004</v>
      </c>
      <c r="F20" s="259" t="s">
        <v>22</v>
      </c>
      <c r="G20" s="482"/>
      <c r="H20" s="482" t="s">
        <v>12</v>
      </c>
      <c r="I20" s="468">
        <v>494600</v>
      </c>
      <c r="J20" s="81">
        <v>45573</v>
      </c>
      <c r="K20" s="261" t="s">
        <v>1029</v>
      </c>
      <c r="L20" s="25" t="s">
        <v>13</v>
      </c>
      <c r="M20" s="293" t="s">
        <v>1030</v>
      </c>
      <c r="N20" s="25" t="s">
        <v>1050</v>
      </c>
      <c r="O20" s="252">
        <v>494600</v>
      </c>
      <c r="P20" s="22" t="s">
        <v>8</v>
      </c>
      <c r="Q20" s="252">
        <f t="shared" si="0"/>
        <v>0</v>
      </c>
    </row>
    <row r="21" spans="1:20" s="26" customFormat="1" x14ac:dyDescent="0.25">
      <c r="A21" s="80">
        <v>17</v>
      </c>
      <c r="B21" s="81">
        <v>45561</v>
      </c>
      <c r="C21" s="261" t="s">
        <v>1005</v>
      </c>
      <c r="D21" s="463" t="s">
        <v>368</v>
      </c>
      <c r="E21" s="482" t="s">
        <v>1006</v>
      </c>
      <c r="F21" s="259" t="s">
        <v>22</v>
      </c>
      <c r="G21" s="292"/>
      <c r="H21" s="259" t="s">
        <v>12</v>
      </c>
      <c r="I21" s="354">
        <v>539300</v>
      </c>
      <c r="J21" s="81">
        <v>45573</v>
      </c>
      <c r="K21" s="261" t="s">
        <v>1029</v>
      </c>
      <c r="L21" s="25" t="s">
        <v>13</v>
      </c>
      <c r="M21" s="293" t="s">
        <v>1030</v>
      </c>
      <c r="N21" s="25" t="s">
        <v>1050</v>
      </c>
      <c r="O21" s="252">
        <v>539300</v>
      </c>
      <c r="P21" s="22" t="s">
        <v>8</v>
      </c>
      <c r="Q21" s="252">
        <f t="shared" si="0"/>
        <v>0</v>
      </c>
    </row>
    <row r="22" spans="1:20" s="26" customFormat="1" x14ac:dyDescent="0.25">
      <c r="A22" s="25">
        <v>18</v>
      </c>
      <c r="B22" s="81">
        <v>45561</v>
      </c>
      <c r="C22" s="261" t="s">
        <v>1007</v>
      </c>
      <c r="D22" s="25" t="s">
        <v>1008</v>
      </c>
      <c r="E22" s="260" t="s">
        <v>1009</v>
      </c>
      <c r="F22" s="259" t="s">
        <v>22</v>
      </c>
      <c r="G22" s="259"/>
      <c r="H22" s="259" t="s">
        <v>12</v>
      </c>
      <c r="I22" s="354">
        <v>273700</v>
      </c>
      <c r="J22" s="81">
        <v>45573</v>
      </c>
      <c r="K22" s="261" t="s">
        <v>1029</v>
      </c>
      <c r="L22" s="25" t="s">
        <v>13</v>
      </c>
      <c r="M22" s="293" t="s">
        <v>1030</v>
      </c>
      <c r="N22" s="25" t="s">
        <v>1050</v>
      </c>
      <c r="O22" s="252">
        <v>273700</v>
      </c>
      <c r="P22" s="22" t="s">
        <v>8</v>
      </c>
      <c r="Q22" s="252">
        <f t="shared" si="0"/>
        <v>0</v>
      </c>
    </row>
    <row r="23" spans="1:20" s="26" customFormat="1" x14ac:dyDescent="0.25">
      <c r="A23" s="80">
        <v>19</v>
      </c>
      <c r="B23" s="580">
        <v>45562</v>
      </c>
      <c r="C23" s="261" t="s">
        <v>1010</v>
      </c>
      <c r="D23" s="353" t="s">
        <v>1011</v>
      </c>
      <c r="E23" s="259" t="s">
        <v>1012</v>
      </c>
      <c r="F23" s="259" t="s">
        <v>22</v>
      </c>
      <c r="G23" s="259"/>
      <c r="H23" s="259" t="s">
        <v>12</v>
      </c>
      <c r="I23" s="354">
        <v>1445600</v>
      </c>
      <c r="J23" s="81">
        <v>45573</v>
      </c>
      <c r="K23" s="261" t="s">
        <v>1029</v>
      </c>
      <c r="L23" s="25" t="s">
        <v>13</v>
      </c>
      <c r="M23" s="293" t="s">
        <v>1030</v>
      </c>
      <c r="N23" s="25" t="s">
        <v>1057</v>
      </c>
      <c r="O23" s="403">
        <f>200000+323100+922500</f>
        <v>1445600</v>
      </c>
      <c r="P23" s="56" t="s">
        <v>1031</v>
      </c>
      <c r="Q23" s="252">
        <f t="shared" si="0"/>
        <v>0</v>
      </c>
      <c r="R23" s="26">
        <v>100000</v>
      </c>
      <c r="S23" s="37">
        <v>922500</v>
      </c>
    </row>
    <row r="24" spans="1:20" s="26" customFormat="1" x14ac:dyDescent="0.25">
      <c r="A24" s="25">
        <v>20</v>
      </c>
      <c r="B24" s="580">
        <v>45562</v>
      </c>
      <c r="C24" s="261" t="s">
        <v>1013</v>
      </c>
      <c r="D24" s="353" t="s">
        <v>211</v>
      </c>
      <c r="E24" s="259" t="s">
        <v>1014</v>
      </c>
      <c r="F24" s="259" t="s">
        <v>22</v>
      </c>
      <c r="G24" s="259"/>
      <c r="H24" s="259" t="s">
        <v>12</v>
      </c>
      <c r="I24" s="354">
        <v>593300</v>
      </c>
      <c r="J24" s="81">
        <v>45573</v>
      </c>
      <c r="K24" s="261" t="s">
        <v>1029</v>
      </c>
      <c r="L24" s="25" t="s">
        <v>13</v>
      </c>
      <c r="M24" s="293" t="s">
        <v>1030</v>
      </c>
      <c r="N24" s="25" t="s">
        <v>1050</v>
      </c>
      <c r="O24" s="252">
        <v>593300</v>
      </c>
      <c r="P24" s="22" t="s">
        <v>8</v>
      </c>
      <c r="Q24" s="252">
        <f t="shared" si="0"/>
        <v>0</v>
      </c>
      <c r="R24" s="252">
        <v>79700</v>
      </c>
      <c r="T24" s="579"/>
    </row>
    <row r="25" spans="1:20" s="26" customFormat="1" x14ac:dyDescent="0.25">
      <c r="A25" s="80">
        <v>21</v>
      </c>
      <c r="B25" s="81">
        <v>45565</v>
      </c>
      <c r="C25" s="261" t="s">
        <v>1015</v>
      </c>
      <c r="D25" s="353" t="s">
        <v>961</v>
      </c>
      <c r="E25" s="259" t="s">
        <v>1016</v>
      </c>
      <c r="F25" s="259" t="s">
        <v>22</v>
      </c>
      <c r="G25" s="259"/>
      <c r="H25" s="259" t="s">
        <v>82</v>
      </c>
      <c r="I25" s="354">
        <v>35300</v>
      </c>
      <c r="J25" s="81">
        <v>45573</v>
      </c>
      <c r="K25" s="261" t="s">
        <v>1029</v>
      </c>
      <c r="L25" s="25" t="s">
        <v>13</v>
      </c>
      <c r="M25" s="293" t="s">
        <v>1030</v>
      </c>
      <c r="N25" s="25" t="s">
        <v>1050</v>
      </c>
      <c r="O25" s="252">
        <v>35300</v>
      </c>
      <c r="P25" s="22" t="s">
        <v>8</v>
      </c>
      <c r="Q25" s="252">
        <f t="shared" si="0"/>
        <v>0</v>
      </c>
      <c r="S25" s="579"/>
    </row>
    <row r="26" spans="1:20" s="26" customFormat="1" x14ac:dyDescent="0.25">
      <c r="A26" s="25">
        <v>22</v>
      </c>
      <c r="B26" s="81">
        <v>45565</v>
      </c>
      <c r="C26" s="261" t="s">
        <v>1017</v>
      </c>
      <c r="D26" s="353" t="s">
        <v>506</v>
      </c>
      <c r="E26" s="259" t="s">
        <v>1018</v>
      </c>
      <c r="F26" s="259" t="s">
        <v>22</v>
      </c>
      <c r="G26" s="259"/>
      <c r="H26" s="259" t="s">
        <v>55</v>
      </c>
      <c r="I26" s="354">
        <v>110000</v>
      </c>
      <c r="J26" s="81">
        <v>45573</v>
      </c>
      <c r="K26" s="261" t="s">
        <v>1029</v>
      </c>
      <c r="L26" s="25" t="s">
        <v>13</v>
      </c>
      <c r="M26" s="293" t="s">
        <v>1030</v>
      </c>
      <c r="N26" s="25" t="s">
        <v>1050</v>
      </c>
      <c r="O26" s="252">
        <v>110000</v>
      </c>
      <c r="P26" s="22" t="s">
        <v>8</v>
      </c>
      <c r="Q26" s="252">
        <f t="shared" si="0"/>
        <v>0</v>
      </c>
    </row>
    <row r="27" spans="1:20" s="26" customFormat="1" x14ac:dyDescent="0.25">
      <c r="A27" s="25">
        <v>23</v>
      </c>
      <c r="B27" s="81">
        <v>45565</v>
      </c>
      <c r="C27" s="261" t="s">
        <v>1019</v>
      </c>
      <c r="D27" s="353" t="s">
        <v>291</v>
      </c>
      <c r="E27" s="259" t="s">
        <v>1020</v>
      </c>
      <c r="F27" s="259" t="s">
        <v>22</v>
      </c>
      <c r="G27" s="259"/>
      <c r="H27" s="259" t="s">
        <v>12</v>
      </c>
      <c r="I27" s="354">
        <v>776500</v>
      </c>
      <c r="J27" s="81">
        <v>45573</v>
      </c>
      <c r="K27" s="261" t="s">
        <v>1029</v>
      </c>
      <c r="L27" s="25" t="s">
        <v>13</v>
      </c>
      <c r="M27" s="293" t="s">
        <v>1030</v>
      </c>
      <c r="N27" s="25" t="s">
        <v>1050</v>
      </c>
      <c r="O27" s="252">
        <v>776500</v>
      </c>
      <c r="P27" s="22" t="s">
        <v>8</v>
      </c>
      <c r="Q27" s="252">
        <f t="shared" si="0"/>
        <v>0</v>
      </c>
    </row>
    <row r="28" spans="1:20" s="460" customFormat="1" x14ac:dyDescent="0.25">
      <c r="A28" s="450">
        <v>24</v>
      </c>
      <c r="B28" s="451">
        <v>45565</v>
      </c>
      <c r="C28" s="452" t="s">
        <v>1021</v>
      </c>
      <c r="D28" s="576" t="s">
        <v>112</v>
      </c>
      <c r="E28" s="454" t="s">
        <v>1022</v>
      </c>
      <c r="F28" s="454" t="s">
        <v>251</v>
      </c>
      <c r="G28" s="454"/>
      <c r="H28" s="454"/>
      <c r="I28" s="577">
        <v>1628583</v>
      </c>
      <c r="J28" s="451">
        <v>45565</v>
      </c>
      <c r="K28" s="452" t="s">
        <v>1023</v>
      </c>
      <c r="L28" s="450" t="s">
        <v>112</v>
      </c>
      <c r="M28" s="457" t="s">
        <v>1024</v>
      </c>
      <c r="N28" s="450"/>
      <c r="O28" s="458">
        <v>1628583</v>
      </c>
      <c r="P28" s="459" t="s">
        <v>251</v>
      </c>
      <c r="Q28" s="458">
        <f t="shared" si="0"/>
        <v>0</v>
      </c>
      <c r="T28" s="578"/>
    </row>
    <row r="29" spans="1:20" s="1" customFormat="1" x14ac:dyDescent="0.25">
      <c r="A29" s="11"/>
      <c r="B29" s="63"/>
      <c r="C29" s="197"/>
      <c r="D29" s="356"/>
      <c r="E29" s="107"/>
      <c r="F29" s="107"/>
      <c r="G29" s="107"/>
      <c r="H29" s="107"/>
      <c r="I29" s="105"/>
      <c r="J29" s="63"/>
      <c r="K29" s="197"/>
      <c r="L29" s="11"/>
      <c r="M29" s="143"/>
      <c r="N29" s="11"/>
      <c r="O29" s="189"/>
      <c r="P29" s="9"/>
      <c r="Q29" s="189">
        <f t="shared" si="0"/>
        <v>0</v>
      </c>
      <c r="S29" s="277">
        <f>Q49-T28</f>
        <v>0</v>
      </c>
    </row>
    <row r="30" spans="1:20" s="1" customFormat="1" hidden="1" x14ac:dyDescent="0.25">
      <c r="A30" s="11">
        <v>28</v>
      </c>
      <c r="B30" s="63"/>
      <c r="C30" s="197"/>
      <c r="D30" s="11"/>
      <c r="E30" s="107"/>
      <c r="F30" s="107"/>
      <c r="G30" s="107"/>
      <c r="H30" s="108"/>
      <c r="I30" s="105"/>
      <c r="J30" s="63"/>
      <c r="K30" s="197"/>
      <c r="L30" s="11"/>
      <c r="M30" s="143"/>
      <c r="N30" s="11"/>
      <c r="O30" s="189"/>
      <c r="P30" s="9"/>
      <c r="Q30" s="189">
        <f t="shared" si="0"/>
        <v>0</v>
      </c>
    </row>
    <row r="31" spans="1:20" s="1" customFormat="1" hidden="1" x14ac:dyDescent="0.25">
      <c r="A31" s="11">
        <v>29</v>
      </c>
      <c r="B31" s="63"/>
      <c r="C31" s="197"/>
      <c r="D31" s="11"/>
      <c r="E31" s="9"/>
      <c r="F31" s="107"/>
      <c r="G31" s="107"/>
      <c r="H31" s="108"/>
      <c r="I31" s="105"/>
      <c r="J31" s="10"/>
      <c r="K31" s="197"/>
      <c r="L31" s="276"/>
      <c r="M31" s="195"/>
      <c r="N31" s="11"/>
      <c r="O31" s="189"/>
      <c r="P31" s="9"/>
      <c r="Q31" s="189">
        <f t="shared" si="0"/>
        <v>0</v>
      </c>
    </row>
    <row r="32" spans="1:20" s="1" customFormat="1" hidden="1" x14ac:dyDescent="0.25">
      <c r="A32" s="11">
        <v>30</v>
      </c>
      <c r="B32" s="63"/>
      <c r="C32" s="197"/>
      <c r="D32" s="11"/>
      <c r="E32" s="9"/>
      <c r="F32" s="107"/>
      <c r="G32" s="107"/>
      <c r="H32" s="108"/>
      <c r="I32" s="105"/>
      <c r="J32" s="191"/>
      <c r="K32" s="197"/>
      <c r="L32" s="305"/>
      <c r="M32" s="143"/>
      <c r="N32" s="11"/>
      <c r="O32" s="189"/>
      <c r="P32" s="9"/>
      <c r="Q32" s="189">
        <f t="shared" si="0"/>
        <v>0</v>
      </c>
    </row>
    <row r="33" spans="1:17" s="1" customFormat="1" hidden="1" x14ac:dyDescent="0.25">
      <c r="A33" s="11">
        <v>31</v>
      </c>
      <c r="B33" s="63"/>
      <c r="C33" s="197"/>
      <c r="D33" s="11"/>
      <c r="E33" s="9"/>
      <c r="F33" s="107"/>
      <c r="G33" s="107"/>
      <c r="H33" s="108"/>
      <c r="I33" s="357"/>
      <c r="J33" s="191"/>
      <c r="K33" s="197"/>
      <c r="L33" s="305"/>
      <c r="M33" s="143"/>
      <c r="N33" s="11"/>
      <c r="O33" s="189"/>
      <c r="P33" s="9"/>
      <c r="Q33" s="189">
        <f t="shared" si="0"/>
        <v>0</v>
      </c>
    </row>
    <row r="34" spans="1:17" s="1" customFormat="1" hidden="1" x14ac:dyDescent="0.25">
      <c r="A34" s="11">
        <v>32</v>
      </c>
      <c r="B34" s="63"/>
      <c r="C34" s="197"/>
      <c r="D34" s="276"/>
      <c r="E34" s="107"/>
      <c r="F34" s="107"/>
      <c r="G34" s="107"/>
      <c r="H34" s="108"/>
      <c r="I34" s="105"/>
      <c r="J34" s="191"/>
      <c r="K34" s="197"/>
      <c r="L34" s="305"/>
      <c r="M34" s="143"/>
      <c r="N34" s="11"/>
      <c r="O34" s="189"/>
      <c r="P34" s="9"/>
      <c r="Q34" s="189">
        <f t="shared" si="0"/>
        <v>0</v>
      </c>
    </row>
    <row r="35" spans="1:17" s="1" customFormat="1" hidden="1" x14ac:dyDescent="0.25">
      <c r="A35" s="11"/>
      <c r="B35" s="63"/>
      <c r="C35" s="197"/>
      <c r="D35" s="276"/>
      <c r="E35" s="107"/>
      <c r="F35" s="107"/>
      <c r="G35" s="107"/>
      <c r="H35" s="108"/>
      <c r="I35" s="105"/>
      <c r="J35" s="191"/>
      <c r="K35" s="197"/>
      <c r="L35" s="305"/>
      <c r="M35" s="143"/>
      <c r="N35" s="11"/>
      <c r="O35" s="189"/>
      <c r="P35" s="9"/>
      <c r="Q35" s="189">
        <f t="shared" si="0"/>
        <v>0</v>
      </c>
    </row>
    <row r="36" spans="1:17" s="1" customFormat="1" hidden="1" x14ac:dyDescent="0.25">
      <c r="A36" s="11">
        <v>33</v>
      </c>
      <c r="B36" s="63"/>
      <c r="C36" s="197"/>
      <c r="D36" s="276"/>
      <c r="E36" s="107"/>
      <c r="F36" s="107"/>
      <c r="G36" s="107"/>
      <c r="H36" s="108"/>
      <c r="I36" s="105"/>
      <c r="J36" s="191"/>
      <c r="K36" s="197"/>
      <c r="L36" s="305"/>
      <c r="M36" s="143"/>
      <c r="N36" s="11"/>
      <c r="O36" s="189"/>
      <c r="P36" s="9"/>
      <c r="Q36" s="189">
        <f t="shared" si="0"/>
        <v>0</v>
      </c>
    </row>
    <row r="37" spans="1:17" s="1" customFormat="1" hidden="1" x14ac:dyDescent="0.25">
      <c r="A37" s="11">
        <v>34</v>
      </c>
      <c r="B37" s="63"/>
      <c r="C37" s="197"/>
      <c r="D37" s="276"/>
      <c r="E37" s="107"/>
      <c r="F37" s="107"/>
      <c r="G37" s="107"/>
      <c r="H37" s="108"/>
      <c r="I37" s="105"/>
      <c r="J37" s="191"/>
      <c r="K37" s="197"/>
      <c r="L37" s="305"/>
      <c r="M37" s="143"/>
      <c r="N37" s="11"/>
      <c r="O37" s="189"/>
      <c r="P37" s="9"/>
      <c r="Q37" s="189">
        <f t="shared" si="0"/>
        <v>0</v>
      </c>
    </row>
    <row r="38" spans="1:17" s="1" customFormat="1" hidden="1" x14ac:dyDescent="0.25">
      <c r="A38" s="11">
        <v>35</v>
      </c>
      <c r="B38" s="63"/>
      <c r="C38" s="197"/>
      <c r="D38" s="276"/>
      <c r="E38" s="9"/>
      <c r="F38" s="107"/>
      <c r="G38" s="107"/>
      <c r="H38" s="108"/>
      <c r="I38" s="105"/>
      <c r="J38" s="191"/>
      <c r="K38" s="197"/>
      <c r="L38" s="305"/>
      <c r="M38" s="143"/>
      <c r="N38" s="11"/>
      <c r="O38" s="189"/>
      <c r="P38" s="9"/>
      <c r="Q38" s="189">
        <f t="shared" si="0"/>
        <v>0</v>
      </c>
    </row>
    <row r="39" spans="1:17" s="1" customFormat="1" hidden="1" x14ac:dyDescent="0.25">
      <c r="A39" s="11">
        <v>36</v>
      </c>
      <c r="B39" s="63"/>
      <c r="C39" s="197"/>
      <c r="D39" s="276"/>
      <c r="E39" s="9"/>
      <c r="F39" s="107"/>
      <c r="G39" s="107"/>
      <c r="H39" s="108"/>
      <c r="I39" s="105"/>
      <c r="J39" s="191"/>
      <c r="K39" s="197"/>
      <c r="L39" s="305"/>
      <c r="M39" s="143"/>
      <c r="N39" s="11"/>
      <c r="O39" s="189"/>
      <c r="P39" s="9"/>
      <c r="Q39" s="189">
        <f t="shared" si="0"/>
        <v>0</v>
      </c>
    </row>
    <row r="40" spans="1:17" s="1" customFormat="1" hidden="1" x14ac:dyDescent="0.25">
      <c r="A40" s="11">
        <v>37</v>
      </c>
      <c r="B40" s="63"/>
      <c r="C40" s="197"/>
      <c r="D40" s="276"/>
      <c r="E40" s="9"/>
      <c r="F40" s="107"/>
      <c r="G40" s="107"/>
      <c r="H40" s="108"/>
      <c r="I40" s="105"/>
      <c r="J40" s="191"/>
      <c r="K40" s="197"/>
      <c r="L40" s="305"/>
      <c r="M40" s="143"/>
      <c r="N40" s="11"/>
      <c r="O40" s="189"/>
      <c r="P40" s="9"/>
      <c r="Q40" s="189">
        <f t="shared" si="0"/>
        <v>0</v>
      </c>
    </row>
    <row r="41" spans="1:17" s="1" customFormat="1" hidden="1" x14ac:dyDescent="0.25">
      <c r="A41" s="11">
        <v>38</v>
      </c>
      <c r="B41" s="63"/>
      <c r="C41" s="197"/>
      <c r="D41" s="276"/>
      <c r="E41" s="9"/>
      <c r="F41" s="107"/>
      <c r="G41" s="107"/>
      <c r="H41" s="108"/>
      <c r="I41" s="105"/>
      <c r="J41" s="191"/>
      <c r="K41" s="197"/>
      <c r="L41" s="305"/>
      <c r="M41" s="143"/>
      <c r="N41" s="11"/>
      <c r="O41" s="189"/>
      <c r="P41" s="9"/>
      <c r="Q41" s="189">
        <f t="shared" si="0"/>
        <v>0</v>
      </c>
    </row>
    <row r="42" spans="1:17" s="1" customFormat="1" hidden="1" x14ac:dyDescent="0.25">
      <c r="A42" s="11">
        <v>39</v>
      </c>
      <c r="B42" s="63"/>
      <c r="C42" s="197"/>
      <c r="D42" s="276"/>
      <c r="E42" s="107"/>
      <c r="F42" s="107"/>
      <c r="G42" s="107"/>
      <c r="H42" s="356"/>
      <c r="I42" s="105"/>
      <c r="J42" s="191"/>
      <c r="K42" s="197"/>
      <c r="L42" s="305"/>
      <c r="M42" s="143"/>
      <c r="N42" s="11"/>
      <c r="O42" s="189"/>
      <c r="P42" s="9"/>
      <c r="Q42" s="189">
        <f t="shared" si="0"/>
        <v>0</v>
      </c>
    </row>
    <row r="43" spans="1:17" s="1" customFormat="1" hidden="1" x14ac:dyDescent="0.25">
      <c r="A43" s="11">
        <v>40</v>
      </c>
      <c r="B43" s="63"/>
      <c r="C43" s="197"/>
      <c r="D43" s="276"/>
      <c r="E43" s="9"/>
      <c r="F43" s="194"/>
      <c r="G43" s="107"/>
      <c r="H43" s="356"/>
      <c r="I43" s="105"/>
      <c r="J43" s="191"/>
      <c r="K43" s="197"/>
      <c r="L43" s="305"/>
      <c r="M43" s="143"/>
      <c r="N43" s="11"/>
      <c r="O43" s="189"/>
      <c r="P43" s="9"/>
      <c r="Q43" s="189">
        <f t="shared" si="0"/>
        <v>0</v>
      </c>
    </row>
    <row r="44" spans="1:17" s="1" customFormat="1" hidden="1" x14ac:dyDescent="0.25">
      <c r="A44" s="11">
        <v>41</v>
      </c>
      <c r="B44" s="63"/>
      <c r="C44" s="197"/>
      <c r="D44" s="276"/>
      <c r="E44" s="9"/>
      <c r="F44" s="107"/>
      <c r="G44" s="107"/>
      <c r="H44" s="108"/>
      <c r="I44" s="105"/>
      <c r="J44" s="191"/>
      <c r="K44" s="197"/>
      <c r="L44" s="305"/>
      <c r="M44" s="143"/>
      <c r="N44" s="11"/>
      <c r="O44" s="189"/>
      <c r="P44" s="9"/>
      <c r="Q44" s="189">
        <f t="shared" si="0"/>
        <v>0</v>
      </c>
    </row>
    <row r="45" spans="1:17" s="1" customFormat="1" hidden="1" x14ac:dyDescent="0.25">
      <c r="A45" s="11">
        <v>42</v>
      </c>
      <c r="B45" s="63"/>
      <c r="C45" s="197"/>
      <c r="D45" s="276"/>
      <c r="E45" s="107"/>
      <c r="F45" s="107"/>
      <c r="G45" s="107"/>
      <c r="H45" s="108"/>
      <c r="I45" s="105"/>
      <c r="J45" s="191"/>
      <c r="K45" s="197"/>
      <c r="L45" s="305"/>
      <c r="M45" s="143"/>
      <c r="N45" s="11"/>
      <c r="O45" s="189"/>
      <c r="P45" s="9"/>
      <c r="Q45" s="189">
        <f t="shared" si="0"/>
        <v>0</v>
      </c>
    </row>
    <row r="46" spans="1:17" s="1" customFormat="1" hidden="1" x14ac:dyDescent="0.25">
      <c r="A46" s="11">
        <v>43</v>
      </c>
      <c r="B46" s="63"/>
      <c r="C46" s="197"/>
      <c r="D46" s="276"/>
      <c r="E46" s="107"/>
      <c r="F46" s="194"/>
      <c r="G46" s="194"/>
      <c r="H46" s="108"/>
      <c r="I46" s="105"/>
      <c r="J46" s="191"/>
      <c r="K46" s="197"/>
      <c r="L46" s="305"/>
      <c r="M46" s="143"/>
      <c r="N46" s="11"/>
      <c r="O46" s="189"/>
      <c r="P46" s="9"/>
      <c r="Q46" s="189">
        <f t="shared" si="0"/>
        <v>0</v>
      </c>
    </row>
    <row r="47" spans="1:17" s="1" customFormat="1" hidden="1" x14ac:dyDescent="0.25">
      <c r="A47" s="11">
        <v>44</v>
      </c>
      <c r="B47" s="63"/>
      <c r="C47" s="197"/>
      <c r="D47" s="276"/>
      <c r="E47" s="107"/>
      <c r="F47" s="194"/>
      <c r="G47" s="194"/>
      <c r="H47" s="108"/>
      <c r="I47" s="105"/>
      <c r="J47" s="191"/>
      <c r="K47" s="197"/>
      <c r="L47" s="305"/>
      <c r="M47" s="143"/>
      <c r="N47" s="11"/>
      <c r="O47" s="189"/>
      <c r="P47" s="9"/>
      <c r="Q47" s="189">
        <f t="shared" si="0"/>
        <v>0</v>
      </c>
    </row>
    <row r="48" spans="1:17" s="1" customFormat="1" hidden="1" x14ac:dyDescent="0.25">
      <c r="A48" s="11"/>
      <c r="B48" s="10"/>
      <c r="C48" s="197"/>
      <c r="D48" s="276"/>
      <c r="E48" s="195"/>
      <c r="F48" s="194"/>
      <c r="G48" s="193"/>
      <c r="H48" s="192"/>
      <c r="I48" s="2"/>
      <c r="J48" s="63"/>
      <c r="K48" s="197"/>
      <c r="L48" s="11"/>
      <c r="M48" s="143"/>
      <c r="N48" s="11"/>
      <c r="O48" s="189"/>
      <c r="P48" s="9"/>
      <c r="Q48" s="189">
        <f t="shared" si="0"/>
        <v>0</v>
      </c>
    </row>
    <row r="49" spans="1:17" s="1" customFormat="1" ht="36" x14ac:dyDescent="0.25">
      <c r="A49" s="636" t="s">
        <v>18</v>
      </c>
      <c r="B49" s="637"/>
      <c r="C49" s="637"/>
      <c r="D49" s="637"/>
      <c r="E49" s="637"/>
      <c r="F49" s="637"/>
      <c r="G49" s="637"/>
      <c r="H49" s="637"/>
      <c r="I49" s="637"/>
      <c r="J49" s="641"/>
      <c r="K49" s="641"/>
      <c r="L49" s="641"/>
      <c r="M49" s="641"/>
      <c r="N49" s="637"/>
      <c r="O49" s="637"/>
      <c r="P49" s="638"/>
      <c r="Q49" s="188">
        <f>SUM(Q5:Q48)</f>
        <v>0</v>
      </c>
    </row>
    <row r="50" spans="1:17" x14ac:dyDescent="0.25">
      <c r="K50"/>
    </row>
    <row r="51" spans="1:17" x14ac:dyDescent="0.25">
      <c r="K51"/>
      <c r="P51" t="s">
        <v>398</v>
      </c>
      <c r="Q51" s="168">
        <f>Q436</f>
        <v>0</v>
      </c>
    </row>
    <row r="52" spans="1:17" x14ac:dyDescent="0.25">
      <c r="A52" s="169"/>
      <c r="B52" s="170"/>
      <c r="C52" s="171"/>
      <c r="D52" s="172"/>
      <c r="E52" s="171"/>
      <c r="F52" s="173"/>
      <c r="G52" s="174"/>
      <c r="H52" s="187"/>
      <c r="K52"/>
    </row>
    <row r="53" spans="1:17" x14ac:dyDescent="0.25">
      <c r="K53"/>
    </row>
    <row r="54" spans="1:17" x14ac:dyDescent="0.25">
      <c r="K54"/>
    </row>
    <row r="55" spans="1:17" x14ac:dyDescent="0.25">
      <c r="K55"/>
    </row>
    <row r="56" spans="1:17" x14ac:dyDescent="0.25">
      <c r="K56"/>
    </row>
    <row r="57" spans="1:17" x14ac:dyDescent="0.25">
      <c r="K57"/>
    </row>
    <row r="58" spans="1:17" x14ac:dyDescent="0.25">
      <c r="K58"/>
    </row>
    <row r="59" spans="1:17" x14ac:dyDescent="0.25">
      <c r="K59"/>
    </row>
    <row r="60" spans="1:17" x14ac:dyDescent="0.25">
      <c r="K60"/>
    </row>
    <row r="61" spans="1:17" x14ac:dyDescent="0.25">
      <c r="K61"/>
    </row>
    <row r="62" spans="1:17" x14ac:dyDescent="0.25">
      <c r="K62"/>
    </row>
    <row r="63" spans="1:17" x14ac:dyDescent="0.25">
      <c r="K63"/>
    </row>
    <row r="64" spans="1:17" x14ac:dyDescent="0.25">
      <c r="K64"/>
    </row>
    <row r="65" spans="11:11" x14ac:dyDescent="0.25">
      <c r="K65"/>
    </row>
    <row r="66" spans="11:11" x14ac:dyDescent="0.25">
      <c r="K66"/>
    </row>
    <row r="67" spans="11:11" x14ac:dyDescent="0.25">
      <c r="K67"/>
    </row>
    <row r="68" spans="11:11" x14ac:dyDescent="0.25">
      <c r="K68"/>
    </row>
    <row r="69" spans="11:11" x14ac:dyDescent="0.25">
      <c r="K69"/>
    </row>
    <row r="70" spans="11:11" x14ac:dyDescent="0.25">
      <c r="K70"/>
    </row>
    <row r="71" spans="11:11" x14ac:dyDescent="0.25">
      <c r="K71"/>
    </row>
    <row r="72" spans="11:11" x14ac:dyDescent="0.25">
      <c r="K72"/>
    </row>
    <row r="73" spans="11:11" x14ac:dyDescent="0.25">
      <c r="K73"/>
    </row>
    <row r="74" spans="11:11" x14ac:dyDescent="0.25">
      <c r="K74"/>
    </row>
    <row r="75" spans="11:11" x14ac:dyDescent="0.25">
      <c r="K75"/>
    </row>
    <row r="76" spans="11:11" x14ac:dyDescent="0.25">
      <c r="K76"/>
    </row>
    <row r="77" spans="11:11" x14ac:dyDescent="0.25">
      <c r="K77"/>
    </row>
    <row r="78" spans="11:11" x14ac:dyDescent="0.25">
      <c r="K78"/>
    </row>
    <row r="79" spans="11:11" x14ac:dyDescent="0.25">
      <c r="K79"/>
    </row>
    <row r="80" spans="11:11" x14ac:dyDescent="0.25">
      <c r="K80"/>
    </row>
    <row r="81" spans="11:11" x14ac:dyDescent="0.25">
      <c r="K81"/>
    </row>
    <row r="82" spans="11:11" x14ac:dyDescent="0.25">
      <c r="K82"/>
    </row>
    <row r="83" spans="11:11" x14ac:dyDescent="0.25">
      <c r="K83"/>
    </row>
    <row r="84" spans="11:11" x14ac:dyDescent="0.25">
      <c r="K84"/>
    </row>
    <row r="85" spans="11:11" x14ac:dyDescent="0.25">
      <c r="K85"/>
    </row>
    <row r="86" spans="11:11" x14ac:dyDescent="0.25">
      <c r="K86"/>
    </row>
    <row r="87" spans="11:11" x14ac:dyDescent="0.25">
      <c r="K87"/>
    </row>
    <row r="88" spans="11:11" x14ac:dyDescent="0.25">
      <c r="K88"/>
    </row>
    <row r="89" spans="11:11" x14ac:dyDescent="0.25">
      <c r="K89"/>
    </row>
    <row r="90" spans="11:11" x14ac:dyDescent="0.25">
      <c r="K90"/>
    </row>
    <row r="91" spans="11:11" x14ac:dyDescent="0.25">
      <c r="K91"/>
    </row>
    <row r="92" spans="11:11" x14ac:dyDescent="0.25">
      <c r="K92"/>
    </row>
    <row r="93" spans="11:11" x14ac:dyDescent="0.25">
      <c r="K93"/>
    </row>
    <row r="94" spans="11:11" x14ac:dyDescent="0.25">
      <c r="K94"/>
    </row>
    <row r="95" spans="11:11" x14ac:dyDescent="0.25">
      <c r="K95"/>
    </row>
    <row r="96" spans="11:11" x14ac:dyDescent="0.25">
      <c r="K96"/>
    </row>
    <row r="97" spans="11:11" x14ac:dyDescent="0.25">
      <c r="K97"/>
    </row>
    <row r="98" spans="11:11" x14ac:dyDescent="0.25">
      <c r="K98"/>
    </row>
    <row r="99" spans="11:11" x14ac:dyDescent="0.25">
      <c r="K99"/>
    </row>
    <row r="100" spans="11:11" x14ac:dyDescent="0.25">
      <c r="K100"/>
    </row>
    <row r="101" spans="11:11" x14ac:dyDescent="0.25">
      <c r="K101"/>
    </row>
    <row r="102" spans="11:11" x14ac:dyDescent="0.25">
      <c r="K102"/>
    </row>
    <row r="103" spans="11:11" x14ac:dyDescent="0.25">
      <c r="K103"/>
    </row>
    <row r="104" spans="11:11" x14ac:dyDescent="0.25">
      <c r="K104"/>
    </row>
    <row r="105" spans="11:11" x14ac:dyDescent="0.25">
      <c r="K105"/>
    </row>
    <row r="106" spans="11:11" x14ac:dyDescent="0.25">
      <c r="K106"/>
    </row>
    <row r="107" spans="11:11" x14ac:dyDescent="0.25">
      <c r="K107"/>
    </row>
    <row r="108" spans="11:11" x14ac:dyDescent="0.25">
      <c r="K108"/>
    </row>
    <row r="109" spans="11:11" x14ac:dyDescent="0.25">
      <c r="K109"/>
    </row>
    <row r="110" spans="11:11" x14ac:dyDescent="0.25">
      <c r="K110"/>
    </row>
    <row r="111" spans="11:11" x14ac:dyDescent="0.25">
      <c r="K111"/>
    </row>
    <row r="112" spans="11:11" x14ac:dyDescent="0.25">
      <c r="K112"/>
    </row>
    <row r="113" spans="11:11" x14ac:dyDescent="0.25">
      <c r="K113"/>
    </row>
    <row r="114" spans="11:11" x14ac:dyDescent="0.25">
      <c r="K114"/>
    </row>
    <row r="115" spans="11:11" x14ac:dyDescent="0.25">
      <c r="K115"/>
    </row>
    <row r="116" spans="11:11" x14ac:dyDescent="0.25">
      <c r="K116"/>
    </row>
    <row r="117" spans="11:11" x14ac:dyDescent="0.25">
      <c r="K117"/>
    </row>
    <row r="118" spans="11:11" x14ac:dyDescent="0.25">
      <c r="K118"/>
    </row>
    <row r="119" spans="11:11" x14ac:dyDescent="0.25">
      <c r="K119"/>
    </row>
    <row r="120" spans="11:11" x14ac:dyDescent="0.25">
      <c r="K120"/>
    </row>
    <row r="121" spans="11:11" x14ac:dyDescent="0.25">
      <c r="K121"/>
    </row>
    <row r="122" spans="11:11" x14ac:dyDescent="0.25">
      <c r="K122"/>
    </row>
    <row r="123" spans="11:11" x14ac:dyDescent="0.25">
      <c r="K123"/>
    </row>
    <row r="124" spans="11:11" x14ac:dyDescent="0.25">
      <c r="K124"/>
    </row>
    <row r="125" spans="11:11" x14ac:dyDescent="0.25">
      <c r="K125"/>
    </row>
    <row r="126" spans="11:11" x14ac:dyDescent="0.25">
      <c r="K126"/>
    </row>
    <row r="127" spans="11:11" x14ac:dyDescent="0.25">
      <c r="K127"/>
    </row>
    <row r="128" spans="11:11" x14ac:dyDescent="0.25">
      <c r="K128"/>
    </row>
    <row r="129" spans="11:11" x14ac:dyDescent="0.25">
      <c r="K129"/>
    </row>
    <row r="130" spans="11:11" x14ac:dyDescent="0.25">
      <c r="K130"/>
    </row>
    <row r="131" spans="11:11" x14ac:dyDescent="0.25">
      <c r="K131"/>
    </row>
    <row r="132" spans="11:11" x14ac:dyDescent="0.25">
      <c r="K132"/>
    </row>
    <row r="133" spans="11:11" x14ac:dyDescent="0.25">
      <c r="K133"/>
    </row>
    <row r="134" spans="11:11" x14ac:dyDescent="0.25">
      <c r="K134"/>
    </row>
    <row r="135" spans="11:11" x14ac:dyDescent="0.25">
      <c r="K135"/>
    </row>
    <row r="136" spans="11:11" x14ac:dyDescent="0.25">
      <c r="K136"/>
    </row>
    <row r="137" spans="11:11" x14ac:dyDescent="0.25">
      <c r="K137"/>
    </row>
    <row r="138" spans="11:11" x14ac:dyDescent="0.25">
      <c r="K138"/>
    </row>
    <row r="139" spans="11:11" x14ac:dyDescent="0.25">
      <c r="K139"/>
    </row>
    <row r="140" spans="11:11" x14ac:dyDescent="0.25">
      <c r="K140"/>
    </row>
    <row r="141" spans="11:11" x14ac:dyDescent="0.25">
      <c r="K141"/>
    </row>
    <row r="142" spans="11:11" x14ac:dyDescent="0.25">
      <c r="K142"/>
    </row>
    <row r="143" spans="11:11" x14ac:dyDescent="0.25">
      <c r="K143"/>
    </row>
    <row r="144" spans="11:11" x14ac:dyDescent="0.25">
      <c r="K144"/>
    </row>
    <row r="145" spans="11:11" x14ac:dyDescent="0.25">
      <c r="K145"/>
    </row>
    <row r="146" spans="11:11" x14ac:dyDescent="0.25">
      <c r="K146"/>
    </row>
    <row r="147" spans="11:11" x14ac:dyDescent="0.25">
      <c r="K147"/>
    </row>
    <row r="148" spans="11:11" x14ac:dyDescent="0.25">
      <c r="K148"/>
    </row>
    <row r="149" spans="11:11" x14ac:dyDescent="0.25">
      <c r="K149"/>
    </row>
    <row r="150" spans="11:11" x14ac:dyDescent="0.25">
      <c r="K150"/>
    </row>
    <row r="151" spans="11:11" x14ac:dyDescent="0.25">
      <c r="K151"/>
    </row>
    <row r="152" spans="11:11" x14ac:dyDescent="0.25">
      <c r="K152"/>
    </row>
    <row r="153" spans="11:11" x14ac:dyDescent="0.25">
      <c r="K153"/>
    </row>
    <row r="154" spans="11:11" x14ac:dyDescent="0.25">
      <c r="K154"/>
    </row>
    <row r="155" spans="11:11" x14ac:dyDescent="0.25">
      <c r="K155"/>
    </row>
    <row r="156" spans="11:11" x14ac:dyDescent="0.25">
      <c r="K156"/>
    </row>
    <row r="157" spans="11:11" x14ac:dyDescent="0.25">
      <c r="K157"/>
    </row>
    <row r="158" spans="11:11" x14ac:dyDescent="0.25">
      <c r="K158"/>
    </row>
    <row r="159" spans="11:11" x14ac:dyDescent="0.25">
      <c r="K159"/>
    </row>
    <row r="160" spans="11:11" x14ac:dyDescent="0.25">
      <c r="K160"/>
    </row>
    <row r="161" spans="11:11" x14ac:dyDescent="0.25">
      <c r="K161"/>
    </row>
    <row r="162" spans="11:11" x14ac:dyDescent="0.25">
      <c r="K162"/>
    </row>
    <row r="163" spans="11:11" x14ac:dyDescent="0.25">
      <c r="K163"/>
    </row>
    <row r="164" spans="11:11" x14ac:dyDescent="0.25">
      <c r="K164"/>
    </row>
    <row r="165" spans="11:11" x14ac:dyDescent="0.25">
      <c r="K165"/>
    </row>
    <row r="166" spans="11:11" x14ac:dyDescent="0.25">
      <c r="K166"/>
    </row>
    <row r="167" spans="11:11" x14ac:dyDescent="0.25">
      <c r="K167"/>
    </row>
    <row r="168" spans="11:11" x14ac:dyDescent="0.25">
      <c r="K168"/>
    </row>
    <row r="169" spans="11:11" x14ac:dyDescent="0.25">
      <c r="K169"/>
    </row>
    <row r="170" spans="11:11" x14ac:dyDescent="0.25">
      <c r="K170"/>
    </row>
    <row r="171" spans="11:11" x14ac:dyDescent="0.25">
      <c r="K171"/>
    </row>
    <row r="172" spans="11:11" x14ac:dyDescent="0.25">
      <c r="K172"/>
    </row>
    <row r="173" spans="11:11" x14ac:dyDescent="0.25">
      <c r="K173"/>
    </row>
    <row r="174" spans="11:11" x14ac:dyDescent="0.25">
      <c r="K174"/>
    </row>
    <row r="175" spans="11:11" x14ac:dyDescent="0.25">
      <c r="K175"/>
    </row>
    <row r="176" spans="11:11" x14ac:dyDescent="0.25">
      <c r="K176"/>
    </row>
    <row r="177" spans="11:11" x14ac:dyDescent="0.25">
      <c r="K177"/>
    </row>
    <row r="178" spans="11:11" x14ac:dyDescent="0.25">
      <c r="K178"/>
    </row>
    <row r="179" spans="11:11" x14ac:dyDescent="0.25">
      <c r="K179"/>
    </row>
    <row r="180" spans="11:11" x14ac:dyDescent="0.25">
      <c r="K180"/>
    </row>
    <row r="181" spans="11:11" x14ac:dyDescent="0.25">
      <c r="K181"/>
    </row>
    <row r="182" spans="11:11" x14ac:dyDescent="0.25">
      <c r="K182"/>
    </row>
    <row r="183" spans="11:11" x14ac:dyDescent="0.25">
      <c r="K183"/>
    </row>
    <row r="184" spans="11:11" x14ac:dyDescent="0.25">
      <c r="K184"/>
    </row>
    <row r="185" spans="11:11" x14ac:dyDescent="0.25">
      <c r="K185"/>
    </row>
    <row r="186" spans="11:11" x14ac:dyDescent="0.25">
      <c r="K186"/>
    </row>
    <row r="187" spans="11:11" x14ac:dyDescent="0.25">
      <c r="K187"/>
    </row>
    <row r="188" spans="11:11" x14ac:dyDescent="0.25">
      <c r="K188"/>
    </row>
    <row r="189" spans="11:11" x14ac:dyDescent="0.25">
      <c r="K189"/>
    </row>
    <row r="190" spans="11:11" x14ac:dyDescent="0.25">
      <c r="K190"/>
    </row>
    <row r="191" spans="11:11" x14ac:dyDescent="0.25">
      <c r="K191"/>
    </row>
    <row r="192" spans="11:11" x14ac:dyDescent="0.25">
      <c r="K192"/>
    </row>
    <row r="193" spans="11:11" x14ac:dyDescent="0.25">
      <c r="K193"/>
    </row>
    <row r="194" spans="11:11" x14ac:dyDescent="0.25">
      <c r="K194"/>
    </row>
    <row r="195" spans="11:11" x14ac:dyDescent="0.25">
      <c r="K195"/>
    </row>
    <row r="196" spans="11:11" x14ac:dyDescent="0.25">
      <c r="K196"/>
    </row>
    <row r="197" spans="11:11" x14ac:dyDescent="0.25">
      <c r="K197"/>
    </row>
    <row r="198" spans="11:11" x14ac:dyDescent="0.25">
      <c r="K198"/>
    </row>
    <row r="199" spans="11:11" x14ac:dyDescent="0.25">
      <c r="K199"/>
    </row>
    <row r="200" spans="11:11" x14ac:dyDescent="0.25">
      <c r="K200"/>
    </row>
    <row r="201" spans="11:11" x14ac:dyDescent="0.25">
      <c r="K201"/>
    </row>
    <row r="202" spans="11:11" x14ac:dyDescent="0.25">
      <c r="K202"/>
    </row>
    <row r="203" spans="11:11" x14ac:dyDescent="0.25">
      <c r="K203"/>
    </row>
    <row r="204" spans="11:11" x14ac:dyDescent="0.25">
      <c r="K204"/>
    </row>
    <row r="205" spans="11:11" x14ac:dyDescent="0.25">
      <c r="K205"/>
    </row>
    <row r="206" spans="11:11" x14ac:dyDescent="0.25">
      <c r="K206"/>
    </row>
    <row r="207" spans="11:11" x14ac:dyDescent="0.25">
      <c r="K207"/>
    </row>
    <row r="208" spans="11:11" x14ac:dyDescent="0.25">
      <c r="K208"/>
    </row>
    <row r="209" spans="11:11" x14ac:dyDescent="0.25">
      <c r="K209"/>
    </row>
    <row r="210" spans="11:11" x14ac:dyDescent="0.25">
      <c r="K210"/>
    </row>
    <row r="211" spans="11:11" x14ac:dyDescent="0.25">
      <c r="K211"/>
    </row>
    <row r="212" spans="11:11" x14ac:dyDescent="0.25">
      <c r="K212"/>
    </row>
    <row r="213" spans="11:11" x14ac:dyDescent="0.25">
      <c r="K213"/>
    </row>
    <row r="214" spans="11:11" x14ac:dyDescent="0.25">
      <c r="K214"/>
    </row>
    <row r="215" spans="11:11" x14ac:dyDescent="0.25">
      <c r="K215"/>
    </row>
    <row r="216" spans="11:11" x14ac:dyDescent="0.25">
      <c r="K216"/>
    </row>
    <row r="217" spans="11:11" x14ac:dyDescent="0.25">
      <c r="K217"/>
    </row>
    <row r="218" spans="11:11" x14ac:dyDescent="0.25">
      <c r="K218"/>
    </row>
    <row r="219" spans="11:11" x14ac:dyDescent="0.25">
      <c r="K219"/>
    </row>
    <row r="220" spans="11:11" x14ac:dyDescent="0.25">
      <c r="K220"/>
    </row>
    <row r="221" spans="11:11" x14ac:dyDescent="0.25">
      <c r="K221"/>
    </row>
    <row r="222" spans="11:11" x14ac:dyDescent="0.25">
      <c r="K222"/>
    </row>
    <row r="223" spans="11:11" x14ac:dyDescent="0.25">
      <c r="K223"/>
    </row>
    <row r="224" spans="11:11" x14ac:dyDescent="0.25">
      <c r="K224"/>
    </row>
    <row r="225" spans="11:11" x14ac:dyDescent="0.25">
      <c r="K225"/>
    </row>
    <row r="226" spans="11:11" x14ac:dyDescent="0.25">
      <c r="K226"/>
    </row>
    <row r="227" spans="11:11" x14ac:dyDescent="0.25">
      <c r="K227"/>
    </row>
    <row r="228" spans="11:11" x14ac:dyDescent="0.25">
      <c r="K228"/>
    </row>
    <row r="229" spans="11:11" x14ac:dyDescent="0.25">
      <c r="K229"/>
    </row>
    <row r="230" spans="11:11" x14ac:dyDescent="0.25">
      <c r="K230"/>
    </row>
    <row r="231" spans="11:11" x14ac:dyDescent="0.25">
      <c r="K231"/>
    </row>
    <row r="232" spans="11:11" x14ac:dyDescent="0.25">
      <c r="K232"/>
    </row>
    <row r="233" spans="11:11" x14ac:dyDescent="0.25">
      <c r="K233"/>
    </row>
    <row r="234" spans="11:11" x14ac:dyDescent="0.25">
      <c r="K234"/>
    </row>
    <row r="235" spans="11:11" x14ac:dyDescent="0.25">
      <c r="K235"/>
    </row>
    <row r="236" spans="11:11" x14ac:dyDescent="0.25">
      <c r="K236"/>
    </row>
    <row r="237" spans="11:11" x14ac:dyDescent="0.25">
      <c r="K237"/>
    </row>
    <row r="238" spans="11:11" x14ac:dyDescent="0.25">
      <c r="K238"/>
    </row>
    <row r="239" spans="11:11" x14ac:dyDescent="0.25">
      <c r="K239"/>
    </row>
    <row r="240" spans="11:11" x14ac:dyDescent="0.25">
      <c r="K240"/>
    </row>
    <row r="241" spans="11:11" x14ac:dyDescent="0.25">
      <c r="K241"/>
    </row>
    <row r="242" spans="11:11" x14ac:dyDescent="0.25">
      <c r="K242"/>
    </row>
    <row r="243" spans="11:11" x14ac:dyDescent="0.25">
      <c r="K243"/>
    </row>
    <row r="244" spans="11:11" x14ac:dyDescent="0.25">
      <c r="K244"/>
    </row>
    <row r="245" spans="11:11" x14ac:dyDescent="0.25">
      <c r="K245"/>
    </row>
    <row r="246" spans="11:11" x14ac:dyDescent="0.25">
      <c r="K246"/>
    </row>
    <row r="247" spans="11:11" x14ac:dyDescent="0.25">
      <c r="K247"/>
    </row>
    <row r="248" spans="11:11" x14ac:dyDescent="0.25">
      <c r="K248"/>
    </row>
    <row r="249" spans="11:11" x14ac:dyDescent="0.25">
      <c r="K249"/>
    </row>
    <row r="250" spans="11:11" x14ac:dyDescent="0.25">
      <c r="K250"/>
    </row>
    <row r="251" spans="11:11" x14ac:dyDescent="0.25">
      <c r="K251"/>
    </row>
    <row r="252" spans="11:11" x14ac:dyDescent="0.25">
      <c r="K252"/>
    </row>
    <row r="253" spans="11:11" x14ac:dyDescent="0.25">
      <c r="K253"/>
    </row>
    <row r="254" spans="11:11" x14ac:dyDescent="0.25">
      <c r="K254"/>
    </row>
    <row r="255" spans="11:11" x14ac:dyDescent="0.25">
      <c r="K255"/>
    </row>
    <row r="256" spans="11:11" x14ac:dyDescent="0.25">
      <c r="K256"/>
    </row>
    <row r="257" spans="11:11" x14ac:dyDescent="0.25">
      <c r="K257"/>
    </row>
    <row r="258" spans="11:11" x14ac:dyDescent="0.25">
      <c r="K258"/>
    </row>
    <row r="259" spans="11:11" x14ac:dyDescent="0.25">
      <c r="K259"/>
    </row>
    <row r="260" spans="11:11" x14ac:dyDescent="0.25">
      <c r="K260"/>
    </row>
    <row r="261" spans="11:11" x14ac:dyDescent="0.25">
      <c r="K261"/>
    </row>
    <row r="262" spans="11:11" x14ac:dyDescent="0.25">
      <c r="K262"/>
    </row>
    <row r="263" spans="11:11" x14ac:dyDescent="0.25">
      <c r="K263"/>
    </row>
    <row r="264" spans="11:11" x14ac:dyDescent="0.25">
      <c r="K264"/>
    </row>
    <row r="265" spans="11:11" x14ac:dyDescent="0.25">
      <c r="K265"/>
    </row>
    <row r="266" spans="11:11" x14ac:dyDescent="0.25">
      <c r="K266"/>
    </row>
    <row r="267" spans="11:11" x14ac:dyDescent="0.25">
      <c r="K267"/>
    </row>
    <row r="268" spans="11:11" x14ac:dyDescent="0.25">
      <c r="K268"/>
    </row>
    <row r="269" spans="11:11" x14ac:dyDescent="0.25">
      <c r="K269"/>
    </row>
    <row r="270" spans="11:11" x14ac:dyDescent="0.25">
      <c r="K270"/>
    </row>
    <row r="271" spans="11:11" x14ac:dyDescent="0.25">
      <c r="K271"/>
    </row>
    <row r="272" spans="11:11" x14ac:dyDescent="0.25">
      <c r="K272"/>
    </row>
    <row r="273" spans="11:11" x14ac:dyDescent="0.25">
      <c r="K273"/>
    </row>
    <row r="274" spans="11:11" x14ac:dyDescent="0.25">
      <c r="K274"/>
    </row>
    <row r="275" spans="11:11" x14ac:dyDescent="0.25">
      <c r="K275"/>
    </row>
    <row r="276" spans="11:11" x14ac:dyDescent="0.25">
      <c r="K276"/>
    </row>
    <row r="277" spans="11:11" x14ac:dyDescent="0.25">
      <c r="K277"/>
    </row>
    <row r="278" spans="11:11" x14ac:dyDescent="0.25">
      <c r="K278"/>
    </row>
    <row r="279" spans="11:11" x14ac:dyDescent="0.25">
      <c r="K279"/>
    </row>
    <row r="280" spans="11:11" x14ac:dyDescent="0.25">
      <c r="K280"/>
    </row>
    <row r="281" spans="11:11" x14ac:dyDescent="0.25">
      <c r="K281"/>
    </row>
    <row r="282" spans="11:11" x14ac:dyDescent="0.25">
      <c r="K282"/>
    </row>
    <row r="283" spans="11:11" x14ac:dyDescent="0.25">
      <c r="K283"/>
    </row>
    <row r="284" spans="11:11" x14ac:dyDescent="0.25">
      <c r="K284"/>
    </row>
    <row r="285" spans="11:11" x14ac:dyDescent="0.25">
      <c r="K285"/>
    </row>
    <row r="286" spans="11:11" x14ac:dyDescent="0.25">
      <c r="K286"/>
    </row>
    <row r="287" spans="11:11" x14ac:dyDescent="0.25">
      <c r="K287"/>
    </row>
    <row r="288" spans="11:11" x14ac:dyDescent="0.25">
      <c r="K288"/>
    </row>
    <row r="289" spans="11:11" x14ac:dyDescent="0.25">
      <c r="K289"/>
    </row>
    <row r="290" spans="11:11" x14ac:dyDescent="0.25">
      <c r="K290"/>
    </row>
    <row r="291" spans="11:11" x14ac:dyDescent="0.25">
      <c r="K291"/>
    </row>
    <row r="292" spans="11:11" x14ac:dyDescent="0.25">
      <c r="K292"/>
    </row>
    <row r="293" spans="11:11" x14ac:dyDescent="0.25">
      <c r="K293"/>
    </row>
    <row r="294" spans="11:11" x14ac:dyDescent="0.25">
      <c r="K294"/>
    </row>
    <row r="295" spans="11:11" x14ac:dyDescent="0.25">
      <c r="K295"/>
    </row>
    <row r="296" spans="11:11" x14ac:dyDescent="0.25">
      <c r="K296"/>
    </row>
    <row r="297" spans="11:11" x14ac:dyDescent="0.25">
      <c r="K297"/>
    </row>
    <row r="298" spans="11:11" x14ac:dyDescent="0.25">
      <c r="K298"/>
    </row>
    <row r="299" spans="11:11" x14ac:dyDescent="0.25">
      <c r="K299"/>
    </row>
    <row r="300" spans="11:11" x14ac:dyDescent="0.25">
      <c r="K300"/>
    </row>
    <row r="301" spans="11:11" x14ac:dyDescent="0.25">
      <c r="K301"/>
    </row>
    <row r="302" spans="11:11" x14ac:dyDescent="0.25">
      <c r="K302"/>
    </row>
    <row r="303" spans="11:11" x14ac:dyDescent="0.25">
      <c r="K303"/>
    </row>
    <row r="304" spans="11:11" x14ac:dyDescent="0.25">
      <c r="K304"/>
    </row>
    <row r="305" spans="11:11" x14ac:dyDescent="0.25">
      <c r="K305"/>
    </row>
    <row r="306" spans="11:11" x14ac:dyDescent="0.25">
      <c r="K306"/>
    </row>
    <row r="307" spans="11:11" x14ac:dyDescent="0.25">
      <c r="K307"/>
    </row>
    <row r="308" spans="11:11" x14ac:dyDescent="0.25">
      <c r="K308"/>
    </row>
    <row r="309" spans="11:11" x14ac:dyDescent="0.25">
      <c r="K309"/>
    </row>
    <row r="310" spans="11:11" x14ac:dyDescent="0.25">
      <c r="K310"/>
    </row>
    <row r="311" spans="11:11" x14ac:dyDescent="0.25">
      <c r="K311"/>
    </row>
    <row r="312" spans="11:11" x14ac:dyDescent="0.25">
      <c r="K312"/>
    </row>
    <row r="313" spans="11:11" x14ac:dyDescent="0.25">
      <c r="K313"/>
    </row>
    <row r="314" spans="11:11" x14ac:dyDescent="0.25">
      <c r="K314"/>
    </row>
    <row r="315" spans="11:11" x14ac:dyDescent="0.25">
      <c r="K315"/>
    </row>
    <row r="316" spans="11:11" x14ac:dyDescent="0.25">
      <c r="K316"/>
    </row>
    <row r="317" spans="11:11" x14ac:dyDescent="0.25">
      <c r="K317"/>
    </row>
    <row r="318" spans="11:11" x14ac:dyDescent="0.25">
      <c r="K318"/>
    </row>
    <row r="319" spans="11:11" x14ac:dyDescent="0.25">
      <c r="K319"/>
    </row>
    <row r="320" spans="11:11" x14ac:dyDescent="0.25">
      <c r="K320"/>
    </row>
    <row r="321" spans="11:11" x14ac:dyDescent="0.25">
      <c r="K321"/>
    </row>
    <row r="322" spans="11:11" x14ac:dyDescent="0.25">
      <c r="K322"/>
    </row>
    <row r="323" spans="11:11" x14ac:dyDescent="0.25">
      <c r="K323"/>
    </row>
    <row r="324" spans="11:11" x14ac:dyDescent="0.25">
      <c r="K324"/>
    </row>
    <row r="325" spans="11:11" x14ac:dyDescent="0.25">
      <c r="K325"/>
    </row>
    <row r="326" spans="11:11" x14ac:dyDescent="0.25">
      <c r="K326"/>
    </row>
    <row r="327" spans="11:11" x14ac:dyDescent="0.25">
      <c r="K327"/>
    </row>
    <row r="328" spans="11:11" x14ac:dyDescent="0.25">
      <c r="K328"/>
    </row>
    <row r="329" spans="11:11" x14ac:dyDescent="0.25">
      <c r="K329"/>
    </row>
    <row r="330" spans="11:11" x14ac:dyDescent="0.25">
      <c r="K330"/>
    </row>
    <row r="331" spans="11:11" x14ac:dyDescent="0.25">
      <c r="K331"/>
    </row>
    <row r="332" spans="11:11" x14ac:dyDescent="0.25">
      <c r="K332"/>
    </row>
    <row r="333" spans="11:11" x14ac:dyDescent="0.25">
      <c r="K333"/>
    </row>
    <row r="334" spans="11:11" x14ac:dyDescent="0.25">
      <c r="K334"/>
    </row>
    <row r="335" spans="11:11" x14ac:dyDescent="0.25">
      <c r="K335"/>
    </row>
    <row r="336" spans="11:11" x14ac:dyDescent="0.25">
      <c r="K336"/>
    </row>
    <row r="337" spans="11:11" x14ac:dyDescent="0.25">
      <c r="K337"/>
    </row>
    <row r="338" spans="11:11" x14ac:dyDescent="0.25">
      <c r="K338"/>
    </row>
    <row r="339" spans="11:11" x14ac:dyDescent="0.25">
      <c r="K339"/>
    </row>
    <row r="340" spans="11:11" x14ac:dyDescent="0.25">
      <c r="K340"/>
    </row>
    <row r="341" spans="11:11" x14ac:dyDescent="0.25">
      <c r="K341"/>
    </row>
    <row r="342" spans="11:11" x14ac:dyDescent="0.25">
      <c r="K342"/>
    </row>
    <row r="343" spans="11:11" x14ac:dyDescent="0.25">
      <c r="K343"/>
    </row>
    <row r="344" spans="11:11" x14ac:dyDescent="0.25">
      <c r="K344"/>
    </row>
    <row r="345" spans="11:11" x14ac:dyDescent="0.25">
      <c r="K345"/>
    </row>
    <row r="346" spans="11:11" x14ac:dyDescent="0.25">
      <c r="K346"/>
    </row>
    <row r="347" spans="11:11" x14ac:dyDescent="0.25">
      <c r="K347"/>
    </row>
    <row r="348" spans="11:11" x14ac:dyDescent="0.25">
      <c r="K348"/>
    </row>
    <row r="349" spans="11:11" x14ac:dyDescent="0.25">
      <c r="K349"/>
    </row>
    <row r="350" spans="11:11" x14ac:dyDescent="0.25">
      <c r="K350"/>
    </row>
    <row r="351" spans="11:11" x14ac:dyDescent="0.25">
      <c r="K351"/>
    </row>
    <row r="352" spans="11:11" x14ac:dyDescent="0.25">
      <c r="K352"/>
    </row>
    <row r="353" spans="11:11" x14ac:dyDescent="0.25">
      <c r="K353"/>
    </row>
    <row r="354" spans="11:11" x14ac:dyDescent="0.25">
      <c r="K354"/>
    </row>
    <row r="355" spans="11:11" x14ac:dyDescent="0.25">
      <c r="K355"/>
    </row>
    <row r="356" spans="11:11" x14ac:dyDescent="0.25">
      <c r="K356"/>
    </row>
    <row r="357" spans="11:11" x14ac:dyDescent="0.25">
      <c r="K357"/>
    </row>
    <row r="358" spans="11:11" x14ac:dyDescent="0.25">
      <c r="K358"/>
    </row>
    <row r="359" spans="11:11" x14ac:dyDescent="0.25">
      <c r="K359"/>
    </row>
    <row r="360" spans="11:11" x14ac:dyDescent="0.25">
      <c r="K360"/>
    </row>
    <row r="361" spans="11:11" x14ac:dyDescent="0.25">
      <c r="K361"/>
    </row>
    <row r="362" spans="11:11" x14ac:dyDescent="0.25">
      <c r="K362"/>
    </row>
    <row r="363" spans="11:11" x14ac:dyDescent="0.25">
      <c r="K363"/>
    </row>
    <row r="364" spans="11:11" x14ac:dyDescent="0.25">
      <c r="K364"/>
    </row>
    <row r="365" spans="11:11" x14ac:dyDescent="0.25">
      <c r="K365"/>
    </row>
    <row r="366" spans="11:11" x14ac:dyDescent="0.25">
      <c r="K366"/>
    </row>
    <row r="367" spans="11:11" x14ac:dyDescent="0.25">
      <c r="K367"/>
    </row>
    <row r="368" spans="11:11" x14ac:dyDescent="0.25">
      <c r="K368"/>
    </row>
    <row r="369" spans="11:11" x14ac:dyDescent="0.25">
      <c r="K369"/>
    </row>
    <row r="370" spans="11:11" x14ac:dyDescent="0.25">
      <c r="K370"/>
    </row>
    <row r="371" spans="11:11" x14ac:dyDescent="0.25">
      <c r="K371"/>
    </row>
    <row r="372" spans="11:11" x14ac:dyDescent="0.25">
      <c r="K372"/>
    </row>
    <row r="373" spans="11:11" x14ac:dyDescent="0.25">
      <c r="K373"/>
    </row>
    <row r="374" spans="11:11" x14ac:dyDescent="0.25">
      <c r="K374"/>
    </row>
    <row r="375" spans="11:11" x14ac:dyDescent="0.25">
      <c r="K375"/>
    </row>
    <row r="376" spans="11:11" x14ac:dyDescent="0.25">
      <c r="K376"/>
    </row>
    <row r="377" spans="11:11" x14ac:dyDescent="0.25">
      <c r="K377"/>
    </row>
    <row r="378" spans="11:11" x14ac:dyDescent="0.25">
      <c r="K378"/>
    </row>
    <row r="379" spans="11:11" x14ac:dyDescent="0.25">
      <c r="K379"/>
    </row>
    <row r="380" spans="11:11" x14ac:dyDescent="0.25">
      <c r="K380"/>
    </row>
    <row r="381" spans="11:11" x14ac:dyDescent="0.25">
      <c r="K381"/>
    </row>
    <row r="382" spans="11:11" x14ac:dyDescent="0.25">
      <c r="K382"/>
    </row>
    <row r="383" spans="11:11" x14ac:dyDescent="0.25">
      <c r="K383"/>
    </row>
    <row r="384" spans="11:11" x14ac:dyDescent="0.25">
      <c r="K384"/>
    </row>
    <row r="385" spans="11:11" x14ac:dyDescent="0.25">
      <c r="K385"/>
    </row>
    <row r="386" spans="11:11" x14ac:dyDescent="0.25">
      <c r="K386"/>
    </row>
    <row r="387" spans="11:11" x14ac:dyDescent="0.25">
      <c r="K387"/>
    </row>
    <row r="388" spans="11:11" x14ac:dyDescent="0.25">
      <c r="K388"/>
    </row>
    <row r="389" spans="11:11" x14ac:dyDescent="0.25">
      <c r="K389"/>
    </row>
    <row r="390" spans="11:11" x14ac:dyDescent="0.25">
      <c r="K390"/>
    </row>
    <row r="391" spans="11:11" x14ac:dyDescent="0.25">
      <c r="K391"/>
    </row>
    <row r="392" spans="11:11" x14ac:dyDescent="0.25">
      <c r="K392"/>
    </row>
    <row r="393" spans="11:11" x14ac:dyDescent="0.25">
      <c r="K393"/>
    </row>
    <row r="394" spans="11:11" x14ac:dyDescent="0.25">
      <c r="K394"/>
    </row>
    <row r="395" spans="11:11" x14ac:dyDescent="0.25">
      <c r="K395"/>
    </row>
    <row r="396" spans="11:11" x14ac:dyDescent="0.25">
      <c r="K396"/>
    </row>
    <row r="397" spans="11:11" x14ac:dyDescent="0.25">
      <c r="K397"/>
    </row>
    <row r="398" spans="11:11" x14ac:dyDescent="0.25">
      <c r="K398"/>
    </row>
    <row r="399" spans="11:11" x14ac:dyDescent="0.25">
      <c r="K399"/>
    </row>
    <row r="400" spans="11:11" x14ac:dyDescent="0.25">
      <c r="K400"/>
    </row>
    <row r="401" spans="11:11" x14ac:dyDescent="0.25">
      <c r="K401"/>
    </row>
    <row r="402" spans="11:11" x14ac:dyDescent="0.25">
      <c r="K402"/>
    </row>
    <row r="403" spans="11:11" x14ac:dyDescent="0.25">
      <c r="K403"/>
    </row>
    <row r="404" spans="11:11" x14ac:dyDescent="0.25">
      <c r="K404"/>
    </row>
    <row r="405" spans="11:11" x14ac:dyDescent="0.25">
      <c r="K405"/>
    </row>
    <row r="406" spans="11:11" x14ac:dyDescent="0.25">
      <c r="K406"/>
    </row>
    <row r="407" spans="11:11" x14ac:dyDescent="0.25">
      <c r="K407"/>
    </row>
    <row r="408" spans="11:11" x14ac:dyDescent="0.25">
      <c r="K408"/>
    </row>
    <row r="409" spans="11:11" x14ac:dyDescent="0.25">
      <c r="K409"/>
    </row>
    <row r="410" spans="11:11" x14ac:dyDescent="0.25">
      <c r="K410"/>
    </row>
    <row r="411" spans="11:11" x14ac:dyDescent="0.25">
      <c r="K411"/>
    </row>
    <row r="412" spans="11:11" x14ac:dyDescent="0.25">
      <c r="K412"/>
    </row>
    <row r="413" spans="11:11" x14ac:dyDescent="0.25">
      <c r="K413"/>
    </row>
    <row r="414" spans="11:11" x14ac:dyDescent="0.25">
      <c r="K414"/>
    </row>
    <row r="415" spans="11:11" x14ac:dyDescent="0.25">
      <c r="K415"/>
    </row>
    <row r="416" spans="11:11" x14ac:dyDescent="0.25">
      <c r="K416"/>
    </row>
    <row r="417" spans="11:11" x14ac:dyDescent="0.25">
      <c r="K417"/>
    </row>
    <row r="418" spans="11:11" x14ac:dyDescent="0.25">
      <c r="K418"/>
    </row>
    <row r="419" spans="11:11" x14ac:dyDescent="0.25">
      <c r="K419"/>
    </row>
    <row r="420" spans="11:11" x14ac:dyDescent="0.25">
      <c r="K420"/>
    </row>
    <row r="421" spans="11:11" x14ac:dyDescent="0.25">
      <c r="K421"/>
    </row>
    <row r="422" spans="11:11" x14ac:dyDescent="0.25">
      <c r="K422"/>
    </row>
    <row r="423" spans="11:11" x14ac:dyDescent="0.25">
      <c r="K423"/>
    </row>
    <row r="424" spans="11:11" x14ac:dyDescent="0.25">
      <c r="K424"/>
    </row>
    <row r="425" spans="11:11" x14ac:dyDescent="0.25">
      <c r="K425"/>
    </row>
    <row r="426" spans="11:11" x14ac:dyDescent="0.25">
      <c r="K426"/>
    </row>
    <row r="427" spans="11:11" x14ac:dyDescent="0.25">
      <c r="K427"/>
    </row>
    <row r="428" spans="11:11" x14ac:dyDescent="0.25">
      <c r="K428"/>
    </row>
    <row r="429" spans="11:11" x14ac:dyDescent="0.25">
      <c r="K429"/>
    </row>
    <row r="430" spans="11:11" x14ac:dyDescent="0.25">
      <c r="K430"/>
    </row>
    <row r="431" spans="11:11" x14ac:dyDescent="0.25">
      <c r="K431"/>
    </row>
    <row r="432" spans="11:11" x14ac:dyDescent="0.25">
      <c r="K432"/>
    </row>
    <row r="433" spans="11:11" x14ac:dyDescent="0.25">
      <c r="K433"/>
    </row>
    <row r="434" spans="11:11" x14ac:dyDescent="0.25">
      <c r="K434"/>
    </row>
    <row r="435" spans="11:11" x14ac:dyDescent="0.25">
      <c r="K435"/>
    </row>
    <row r="436" spans="11:11" x14ac:dyDescent="0.25">
      <c r="K436"/>
    </row>
    <row r="437" spans="11:11" x14ac:dyDescent="0.25">
      <c r="K437"/>
    </row>
    <row r="438" spans="11:11" x14ac:dyDescent="0.25">
      <c r="K438"/>
    </row>
    <row r="439" spans="11:11" x14ac:dyDescent="0.25">
      <c r="K439"/>
    </row>
    <row r="440" spans="11:11" x14ac:dyDescent="0.25">
      <c r="K440"/>
    </row>
    <row r="441" spans="11:11" x14ac:dyDescent="0.25">
      <c r="K441"/>
    </row>
    <row r="442" spans="11:11" x14ac:dyDescent="0.25">
      <c r="K442"/>
    </row>
    <row r="443" spans="11:11" x14ac:dyDescent="0.25">
      <c r="K443"/>
    </row>
    <row r="444" spans="11:11" x14ac:dyDescent="0.25">
      <c r="K444"/>
    </row>
    <row r="445" spans="11:11" x14ac:dyDescent="0.25">
      <c r="K445"/>
    </row>
    <row r="446" spans="11:11" x14ac:dyDescent="0.25">
      <c r="K446"/>
    </row>
    <row r="447" spans="11:11" x14ac:dyDescent="0.25">
      <c r="K447"/>
    </row>
    <row r="448" spans="11:11" x14ac:dyDescent="0.25">
      <c r="K448"/>
    </row>
    <row r="449" spans="11:11" x14ac:dyDescent="0.25">
      <c r="K449"/>
    </row>
    <row r="450" spans="11:11" x14ac:dyDescent="0.25">
      <c r="K450"/>
    </row>
    <row r="451" spans="11:11" x14ac:dyDescent="0.25">
      <c r="K451"/>
    </row>
    <row r="452" spans="11:11" x14ac:dyDescent="0.25">
      <c r="K452"/>
    </row>
    <row r="453" spans="11:11" x14ac:dyDescent="0.25">
      <c r="K453"/>
    </row>
    <row r="454" spans="11:11" x14ac:dyDescent="0.25">
      <c r="K454"/>
    </row>
    <row r="455" spans="11:11" x14ac:dyDescent="0.25">
      <c r="K455"/>
    </row>
    <row r="456" spans="11:11" x14ac:dyDescent="0.25">
      <c r="K456"/>
    </row>
    <row r="457" spans="11:11" x14ac:dyDescent="0.25">
      <c r="K457"/>
    </row>
    <row r="458" spans="11:11" x14ac:dyDescent="0.25">
      <c r="K458"/>
    </row>
    <row r="459" spans="11:11" x14ac:dyDescent="0.25">
      <c r="K459"/>
    </row>
    <row r="460" spans="11:11" x14ac:dyDescent="0.25">
      <c r="K460"/>
    </row>
    <row r="461" spans="11:11" x14ac:dyDescent="0.25">
      <c r="K461"/>
    </row>
    <row r="462" spans="11:11" x14ac:dyDescent="0.25">
      <c r="K462"/>
    </row>
    <row r="463" spans="11:11" x14ac:dyDescent="0.25">
      <c r="K463"/>
    </row>
    <row r="464" spans="11:11" x14ac:dyDescent="0.25">
      <c r="K464"/>
    </row>
    <row r="465" spans="11:11" x14ac:dyDescent="0.25">
      <c r="K465"/>
    </row>
    <row r="466" spans="11:11" x14ac:dyDescent="0.25">
      <c r="K466"/>
    </row>
    <row r="467" spans="11:11" x14ac:dyDescent="0.25">
      <c r="K467"/>
    </row>
    <row r="468" spans="11:11" x14ac:dyDescent="0.25">
      <c r="K468"/>
    </row>
    <row r="469" spans="11:11" x14ac:dyDescent="0.25">
      <c r="K469"/>
    </row>
    <row r="470" spans="11:11" x14ac:dyDescent="0.25">
      <c r="K470"/>
    </row>
    <row r="471" spans="11:11" x14ac:dyDescent="0.25">
      <c r="K471"/>
    </row>
    <row r="472" spans="11:11" x14ac:dyDescent="0.25">
      <c r="K472"/>
    </row>
    <row r="473" spans="11:11" x14ac:dyDescent="0.25">
      <c r="K473"/>
    </row>
    <row r="474" spans="11:11" x14ac:dyDescent="0.25">
      <c r="K474"/>
    </row>
    <row r="475" spans="11:11" x14ac:dyDescent="0.25">
      <c r="K475"/>
    </row>
    <row r="476" spans="11:11" x14ac:dyDescent="0.25">
      <c r="K476"/>
    </row>
    <row r="477" spans="11:11" x14ac:dyDescent="0.25">
      <c r="K477"/>
    </row>
    <row r="478" spans="11:11" x14ac:dyDescent="0.25">
      <c r="K478"/>
    </row>
    <row r="479" spans="11:11" x14ac:dyDescent="0.25">
      <c r="K479"/>
    </row>
    <row r="480" spans="11:11" x14ac:dyDescent="0.25">
      <c r="K480"/>
    </row>
    <row r="481" spans="11:11" x14ac:dyDescent="0.25">
      <c r="K481"/>
    </row>
    <row r="482" spans="11:11" x14ac:dyDescent="0.25">
      <c r="K482"/>
    </row>
    <row r="483" spans="11:11" x14ac:dyDescent="0.25">
      <c r="K483"/>
    </row>
    <row r="484" spans="11:11" x14ac:dyDescent="0.25">
      <c r="K484"/>
    </row>
    <row r="485" spans="11:11" x14ac:dyDescent="0.25">
      <c r="K485"/>
    </row>
    <row r="486" spans="11:11" x14ac:dyDescent="0.25">
      <c r="K486"/>
    </row>
    <row r="487" spans="11:11" x14ac:dyDescent="0.25">
      <c r="K487"/>
    </row>
    <row r="488" spans="11:11" x14ac:dyDescent="0.25">
      <c r="K488"/>
    </row>
    <row r="489" spans="11:11" x14ac:dyDescent="0.25">
      <c r="K489"/>
    </row>
    <row r="490" spans="11:11" x14ac:dyDescent="0.25">
      <c r="K490"/>
    </row>
    <row r="491" spans="11:11" x14ac:dyDescent="0.25">
      <c r="K491"/>
    </row>
    <row r="492" spans="11:11" x14ac:dyDescent="0.25">
      <c r="K492"/>
    </row>
    <row r="493" spans="11:11" x14ac:dyDescent="0.25">
      <c r="K493"/>
    </row>
    <row r="494" spans="11:11" x14ac:dyDescent="0.25">
      <c r="K494"/>
    </row>
    <row r="495" spans="11:11" x14ac:dyDescent="0.25">
      <c r="K495"/>
    </row>
    <row r="496" spans="11:11" x14ac:dyDescent="0.25">
      <c r="K496"/>
    </row>
    <row r="497" spans="11:11" x14ac:dyDescent="0.25">
      <c r="K497"/>
    </row>
    <row r="498" spans="11:11" x14ac:dyDescent="0.25">
      <c r="K498"/>
    </row>
    <row r="499" spans="11:11" x14ac:dyDescent="0.25">
      <c r="K499"/>
    </row>
    <row r="500" spans="11:11" x14ac:dyDescent="0.25">
      <c r="K500"/>
    </row>
    <row r="501" spans="11:11" x14ac:dyDescent="0.25">
      <c r="K501"/>
    </row>
    <row r="502" spans="11:11" x14ac:dyDescent="0.25">
      <c r="K502"/>
    </row>
    <row r="503" spans="11:11" x14ac:dyDescent="0.25">
      <c r="K503"/>
    </row>
    <row r="504" spans="11:11" x14ac:dyDescent="0.25">
      <c r="K504"/>
    </row>
    <row r="505" spans="11:11" x14ac:dyDescent="0.25">
      <c r="K505"/>
    </row>
    <row r="506" spans="11:11" x14ac:dyDescent="0.25">
      <c r="K506"/>
    </row>
    <row r="507" spans="11:11" x14ac:dyDescent="0.25">
      <c r="K507"/>
    </row>
    <row r="508" spans="11:11" x14ac:dyDescent="0.25">
      <c r="K508"/>
    </row>
    <row r="509" spans="11:11" x14ac:dyDescent="0.25">
      <c r="K509"/>
    </row>
    <row r="510" spans="11:11" x14ac:dyDescent="0.25">
      <c r="K510"/>
    </row>
    <row r="511" spans="11:11" x14ac:dyDescent="0.25">
      <c r="K511"/>
    </row>
    <row r="512" spans="11:11" x14ac:dyDescent="0.25">
      <c r="K512"/>
    </row>
    <row r="513" spans="11:11" x14ac:dyDescent="0.25">
      <c r="K513"/>
    </row>
    <row r="514" spans="11:11" x14ac:dyDescent="0.25">
      <c r="K514"/>
    </row>
    <row r="515" spans="11:11" x14ac:dyDescent="0.25">
      <c r="K515"/>
    </row>
    <row r="516" spans="11:11" x14ac:dyDescent="0.25">
      <c r="K516"/>
    </row>
    <row r="517" spans="11:11" x14ac:dyDescent="0.25">
      <c r="K517"/>
    </row>
    <row r="518" spans="11:11" x14ac:dyDescent="0.25">
      <c r="K518"/>
    </row>
    <row r="519" spans="11:11" x14ac:dyDescent="0.25">
      <c r="K519"/>
    </row>
    <row r="520" spans="11:11" x14ac:dyDescent="0.25">
      <c r="K520"/>
    </row>
    <row r="521" spans="11:11" x14ac:dyDescent="0.25">
      <c r="K521"/>
    </row>
    <row r="522" spans="11:11" x14ac:dyDescent="0.25">
      <c r="K522"/>
    </row>
    <row r="523" spans="11:11" x14ac:dyDescent="0.25">
      <c r="K523"/>
    </row>
    <row r="524" spans="11:11" x14ac:dyDescent="0.25">
      <c r="K524"/>
    </row>
    <row r="525" spans="11:11" x14ac:dyDescent="0.25">
      <c r="K525"/>
    </row>
    <row r="526" spans="11:11" x14ac:dyDescent="0.25">
      <c r="K526"/>
    </row>
    <row r="527" spans="11:11" x14ac:dyDescent="0.25">
      <c r="K527"/>
    </row>
    <row r="528" spans="11:11" x14ac:dyDescent="0.25">
      <c r="K528"/>
    </row>
    <row r="529" spans="11:11" x14ac:dyDescent="0.25">
      <c r="K529"/>
    </row>
    <row r="530" spans="11:11" x14ac:dyDescent="0.25">
      <c r="K530"/>
    </row>
    <row r="531" spans="11:11" x14ac:dyDescent="0.25">
      <c r="K531"/>
    </row>
    <row r="532" spans="11:11" x14ac:dyDescent="0.25">
      <c r="K532"/>
    </row>
    <row r="533" spans="11:11" x14ac:dyDescent="0.25">
      <c r="K533"/>
    </row>
    <row r="534" spans="11:11" x14ac:dyDescent="0.25">
      <c r="K534"/>
    </row>
    <row r="535" spans="11:11" x14ac:dyDescent="0.25">
      <c r="K535"/>
    </row>
    <row r="536" spans="11:11" x14ac:dyDescent="0.25">
      <c r="K536"/>
    </row>
    <row r="537" spans="11:11" x14ac:dyDescent="0.25">
      <c r="K537"/>
    </row>
    <row r="538" spans="11:11" x14ac:dyDescent="0.25">
      <c r="K538"/>
    </row>
    <row r="539" spans="11:11" x14ac:dyDescent="0.25">
      <c r="K539"/>
    </row>
    <row r="540" spans="11:11" x14ac:dyDescent="0.25">
      <c r="K540"/>
    </row>
    <row r="541" spans="11:11" x14ac:dyDescent="0.25">
      <c r="K541"/>
    </row>
    <row r="542" spans="11:11" x14ac:dyDescent="0.25">
      <c r="K542"/>
    </row>
    <row r="543" spans="11:11" x14ac:dyDescent="0.25">
      <c r="K543"/>
    </row>
    <row r="544" spans="11:11" x14ac:dyDescent="0.25">
      <c r="K544"/>
    </row>
    <row r="545" spans="11:11" x14ac:dyDescent="0.25">
      <c r="K545"/>
    </row>
    <row r="546" spans="11:11" x14ac:dyDescent="0.25">
      <c r="K546"/>
    </row>
    <row r="547" spans="11:11" x14ac:dyDescent="0.25">
      <c r="K547"/>
    </row>
    <row r="548" spans="11:11" x14ac:dyDescent="0.25">
      <c r="K548"/>
    </row>
    <row r="549" spans="11:11" x14ac:dyDescent="0.25">
      <c r="K549"/>
    </row>
    <row r="550" spans="11:11" x14ac:dyDescent="0.25">
      <c r="K550"/>
    </row>
    <row r="551" spans="11:11" x14ac:dyDescent="0.25">
      <c r="K551"/>
    </row>
    <row r="552" spans="11:11" x14ac:dyDescent="0.25">
      <c r="K552"/>
    </row>
    <row r="553" spans="11:11" x14ac:dyDescent="0.25">
      <c r="K553"/>
    </row>
    <row r="554" spans="11:11" x14ac:dyDescent="0.25">
      <c r="K554"/>
    </row>
    <row r="555" spans="11:11" x14ac:dyDescent="0.25">
      <c r="K555"/>
    </row>
    <row r="556" spans="11:11" x14ac:dyDescent="0.25">
      <c r="K556"/>
    </row>
    <row r="557" spans="11:11" x14ac:dyDescent="0.25">
      <c r="K557"/>
    </row>
    <row r="558" spans="11:11" x14ac:dyDescent="0.25">
      <c r="K558"/>
    </row>
    <row r="559" spans="11:11" x14ac:dyDescent="0.25">
      <c r="K559"/>
    </row>
    <row r="560" spans="11:11" x14ac:dyDescent="0.25">
      <c r="K560"/>
    </row>
    <row r="561" spans="11:11" x14ac:dyDescent="0.25">
      <c r="K561"/>
    </row>
    <row r="562" spans="11:11" x14ac:dyDescent="0.25">
      <c r="K562"/>
    </row>
    <row r="563" spans="11:11" x14ac:dyDescent="0.25">
      <c r="K563"/>
    </row>
    <row r="564" spans="11:11" x14ac:dyDescent="0.25">
      <c r="K564"/>
    </row>
    <row r="565" spans="11:11" x14ac:dyDescent="0.25">
      <c r="K565"/>
    </row>
    <row r="566" spans="11:11" x14ac:dyDescent="0.25">
      <c r="K566"/>
    </row>
    <row r="567" spans="11:11" x14ac:dyDescent="0.25">
      <c r="K567"/>
    </row>
    <row r="568" spans="11:11" x14ac:dyDescent="0.25">
      <c r="K568"/>
    </row>
    <row r="569" spans="11:11" x14ac:dyDescent="0.25">
      <c r="K569"/>
    </row>
    <row r="570" spans="11:11" x14ac:dyDescent="0.25">
      <c r="K570"/>
    </row>
    <row r="571" spans="11:11" x14ac:dyDescent="0.25">
      <c r="K571"/>
    </row>
    <row r="572" spans="11:11" x14ac:dyDescent="0.25">
      <c r="K572"/>
    </row>
    <row r="573" spans="11:11" x14ac:dyDescent="0.25">
      <c r="K573"/>
    </row>
    <row r="574" spans="11:11" x14ac:dyDescent="0.25">
      <c r="K574"/>
    </row>
    <row r="575" spans="11:11" x14ac:dyDescent="0.25">
      <c r="K575"/>
    </row>
    <row r="576" spans="11:11" x14ac:dyDescent="0.25">
      <c r="K576"/>
    </row>
    <row r="577" spans="11:11" x14ac:dyDescent="0.25">
      <c r="K577"/>
    </row>
    <row r="578" spans="11:11" x14ac:dyDescent="0.25">
      <c r="K578"/>
    </row>
    <row r="579" spans="11:11" x14ac:dyDescent="0.25">
      <c r="K579"/>
    </row>
    <row r="580" spans="11:11" x14ac:dyDescent="0.25">
      <c r="K580"/>
    </row>
    <row r="581" spans="11:11" x14ac:dyDescent="0.25">
      <c r="K581"/>
    </row>
    <row r="582" spans="11:11" x14ac:dyDescent="0.25">
      <c r="K582"/>
    </row>
    <row r="583" spans="11:11" x14ac:dyDescent="0.25">
      <c r="K583"/>
    </row>
    <row r="584" spans="11:11" x14ac:dyDescent="0.25">
      <c r="K584"/>
    </row>
    <row r="585" spans="11:11" x14ac:dyDescent="0.25">
      <c r="K585"/>
    </row>
    <row r="586" spans="11:11" x14ac:dyDescent="0.25">
      <c r="K586"/>
    </row>
    <row r="587" spans="11:11" x14ac:dyDescent="0.25">
      <c r="K587"/>
    </row>
    <row r="588" spans="11:11" x14ac:dyDescent="0.25">
      <c r="K588"/>
    </row>
    <row r="589" spans="11:11" x14ac:dyDescent="0.25">
      <c r="K589"/>
    </row>
    <row r="590" spans="11:11" x14ac:dyDescent="0.25">
      <c r="K590"/>
    </row>
    <row r="591" spans="11:11" x14ac:dyDescent="0.25">
      <c r="K591"/>
    </row>
    <row r="592" spans="11:11" x14ac:dyDescent="0.25">
      <c r="K592"/>
    </row>
    <row r="593" spans="11:11" x14ac:dyDescent="0.25">
      <c r="K593"/>
    </row>
    <row r="594" spans="11:11" x14ac:dyDescent="0.25">
      <c r="K594"/>
    </row>
    <row r="595" spans="11:11" x14ac:dyDescent="0.25">
      <c r="K595"/>
    </row>
    <row r="596" spans="11:11" x14ac:dyDescent="0.25">
      <c r="K596"/>
    </row>
    <row r="597" spans="11:11" x14ac:dyDescent="0.25">
      <c r="K597"/>
    </row>
    <row r="598" spans="11:11" x14ac:dyDescent="0.25">
      <c r="K598"/>
    </row>
    <row r="599" spans="11:11" x14ac:dyDescent="0.25">
      <c r="K599"/>
    </row>
    <row r="600" spans="11:11" x14ac:dyDescent="0.25">
      <c r="K600"/>
    </row>
    <row r="601" spans="11:11" x14ac:dyDescent="0.25">
      <c r="K601"/>
    </row>
    <row r="602" spans="11:11" x14ac:dyDescent="0.25">
      <c r="K602"/>
    </row>
    <row r="603" spans="11:11" x14ac:dyDescent="0.25">
      <c r="K603"/>
    </row>
    <row r="604" spans="11:11" x14ac:dyDescent="0.25">
      <c r="K604"/>
    </row>
    <row r="605" spans="11:11" x14ac:dyDescent="0.25">
      <c r="K605"/>
    </row>
    <row r="606" spans="11:11" x14ac:dyDescent="0.25">
      <c r="K606"/>
    </row>
    <row r="607" spans="11:11" x14ac:dyDescent="0.25">
      <c r="K607"/>
    </row>
    <row r="608" spans="11:11" x14ac:dyDescent="0.25">
      <c r="K608"/>
    </row>
    <row r="609" spans="11:11" x14ac:dyDescent="0.25">
      <c r="K609"/>
    </row>
    <row r="610" spans="11:11" x14ac:dyDescent="0.25">
      <c r="K610"/>
    </row>
    <row r="611" spans="11:11" x14ac:dyDescent="0.25">
      <c r="K611"/>
    </row>
    <row r="612" spans="11:11" x14ac:dyDescent="0.25">
      <c r="K612"/>
    </row>
    <row r="613" spans="11:11" x14ac:dyDescent="0.25">
      <c r="K613"/>
    </row>
    <row r="614" spans="11:11" x14ac:dyDescent="0.25">
      <c r="K614"/>
    </row>
    <row r="615" spans="11:11" x14ac:dyDescent="0.25">
      <c r="K615"/>
    </row>
    <row r="616" spans="11:11" x14ac:dyDescent="0.25">
      <c r="K616"/>
    </row>
    <row r="617" spans="11:11" x14ac:dyDescent="0.25">
      <c r="K617"/>
    </row>
    <row r="618" spans="11:11" x14ac:dyDescent="0.25">
      <c r="K618"/>
    </row>
    <row r="619" spans="11:11" x14ac:dyDescent="0.25">
      <c r="K619"/>
    </row>
    <row r="620" spans="11:11" x14ac:dyDescent="0.25">
      <c r="K620"/>
    </row>
    <row r="621" spans="11:11" x14ac:dyDescent="0.25">
      <c r="K621"/>
    </row>
    <row r="622" spans="11:11" x14ac:dyDescent="0.25">
      <c r="K622"/>
    </row>
    <row r="623" spans="11:11" x14ac:dyDescent="0.25">
      <c r="K623"/>
    </row>
    <row r="624" spans="11:11" x14ac:dyDescent="0.25">
      <c r="K624"/>
    </row>
    <row r="625" spans="11:11" x14ac:dyDescent="0.25">
      <c r="K625"/>
    </row>
    <row r="626" spans="11:11" x14ac:dyDescent="0.25">
      <c r="K626"/>
    </row>
    <row r="627" spans="11:11" x14ac:dyDescent="0.25">
      <c r="K627"/>
    </row>
    <row r="628" spans="11:11" x14ac:dyDescent="0.25">
      <c r="K628"/>
    </row>
    <row r="629" spans="11:11" x14ac:dyDescent="0.25">
      <c r="K629"/>
    </row>
    <row r="630" spans="11:11" x14ac:dyDescent="0.25">
      <c r="K630"/>
    </row>
    <row r="631" spans="11:11" x14ac:dyDescent="0.25">
      <c r="K631"/>
    </row>
    <row r="632" spans="11:11" x14ac:dyDescent="0.25">
      <c r="K632"/>
    </row>
    <row r="633" spans="11:11" x14ac:dyDescent="0.25">
      <c r="K633"/>
    </row>
    <row r="634" spans="11:11" x14ac:dyDescent="0.25">
      <c r="K634"/>
    </row>
    <row r="635" spans="11:11" x14ac:dyDescent="0.25">
      <c r="K635"/>
    </row>
    <row r="636" spans="11:11" x14ac:dyDescent="0.25">
      <c r="K636"/>
    </row>
    <row r="637" spans="11:11" x14ac:dyDescent="0.25">
      <c r="K637"/>
    </row>
    <row r="638" spans="11:11" x14ac:dyDescent="0.25">
      <c r="K638"/>
    </row>
    <row r="639" spans="11:11" x14ac:dyDescent="0.25">
      <c r="K639"/>
    </row>
    <row r="640" spans="11:11" x14ac:dyDescent="0.25">
      <c r="K640"/>
    </row>
    <row r="641" spans="11:11" x14ac:dyDescent="0.25">
      <c r="K641"/>
    </row>
    <row r="642" spans="11:11" x14ac:dyDescent="0.25">
      <c r="K642"/>
    </row>
    <row r="643" spans="11:11" x14ac:dyDescent="0.25">
      <c r="K643"/>
    </row>
    <row r="644" spans="11:11" x14ac:dyDescent="0.25">
      <c r="K644"/>
    </row>
    <row r="645" spans="11:11" x14ac:dyDescent="0.25">
      <c r="K645"/>
    </row>
    <row r="646" spans="11:11" x14ac:dyDescent="0.25">
      <c r="K646"/>
    </row>
    <row r="647" spans="11:11" x14ac:dyDescent="0.25">
      <c r="K647"/>
    </row>
    <row r="648" spans="11:11" x14ac:dyDescent="0.25">
      <c r="K648"/>
    </row>
    <row r="649" spans="11:11" x14ac:dyDescent="0.25">
      <c r="K649"/>
    </row>
    <row r="650" spans="11:11" x14ac:dyDescent="0.25">
      <c r="K650"/>
    </row>
    <row r="651" spans="11:11" x14ac:dyDescent="0.25">
      <c r="K651"/>
    </row>
    <row r="652" spans="11:11" x14ac:dyDescent="0.25">
      <c r="K652"/>
    </row>
    <row r="653" spans="11:11" x14ac:dyDescent="0.25">
      <c r="K653"/>
    </row>
    <row r="654" spans="11:11" x14ac:dyDescent="0.25">
      <c r="K654"/>
    </row>
    <row r="655" spans="11:11" x14ac:dyDescent="0.25">
      <c r="K655"/>
    </row>
    <row r="656" spans="11:11" x14ac:dyDescent="0.25">
      <c r="K656"/>
    </row>
    <row r="657" spans="11:11" x14ac:dyDescent="0.25">
      <c r="K657"/>
    </row>
    <row r="658" spans="11:11" x14ac:dyDescent="0.25">
      <c r="K658"/>
    </row>
    <row r="659" spans="11:11" x14ac:dyDescent="0.25">
      <c r="K659"/>
    </row>
    <row r="660" spans="11:11" x14ac:dyDescent="0.25">
      <c r="K660"/>
    </row>
    <row r="661" spans="11:11" x14ac:dyDescent="0.25">
      <c r="K661"/>
    </row>
    <row r="662" spans="11:11" x14ac:dyDescent="0.25">
      <c r="K662"/>
    </row>
    <row r="663" spans="11:11" x14ac:dyDescent="0.25">
      <c r="K663"/>
    </row>
    <row r="664" spans="11:11" x14ac:dyDescent="0.25">
      <c r="K664"/>
    </row>
    <row r="665" spans="11:11" x14ac:dyDescent="0.25">
      <c r="K665"/>
    </row>
    <row r="666" spans="11:11" x14ac:dyDescent="0.25">
      <c r="K666"/>
    </row>
    <row r="667" spans="11:11" x14ac:dyDescent="0.25">
      <c r="K667"/>
    </row>
    <row r="668" spans="11:11" x14ac:dyDescent="0.25">
      <c r="K668"/>
    </row>
    <row r="669" spans="11:11" x14ac:dyDescent="0.25">
      <c r="K669"/>
    </row>
    <row r="670" spans="11:11" x14ac:dyDescent="0.25">
      <c r="K670"/>
    </row>
    <row r="671" spans="11:11" x14ac:dyDescent="0.25">
      <c r="K671"/>
    </row>
    <row r="672" spans="11:11" x14ac:dyDescent="0.25">
      <c r="K672"/>
    </row>
    <row r="673" spans="11:11" x14ac:dyDescent="0.25">
      <c r="K673"/>
    </row>
    <row r="674" spans="11:11" x14ac:dyDescent="0.25">
      <c r="K674"/>
    </row>
    <row r="675" spans="11:11" x14ac:dyDescent="0.25">
      <c r="K675"/>
    </row>
    <row r="676" spans="11:11" x14ac:dyDescent="0.25">
      <c r="K676"/>
    </row>
    <row r="677" spans="11:11" x14ac:dyDescent="0.25">
      <c r="K677"/>
    </row>
    <row r="678" spans="11:11" x14ac:dyDescent="0.25">
      <c r="K678"/>
    </row>
    <row r="679" spans="11:11" x14ac:dyDescent="0.25">
      <c r="K679"/>
    </row>
    <row r="680" spans="11:11" x14ac:dyDescent="0.25">
      <c r="K680"/>
    </row>
    <row r="681" spans="11:11" x14ac:dyDescent="0.25">
      <c r="K681"/>
    </row>
    <row r="682" spans="11:11" x14ac:dyDescent="0.25">
      <c r="K682"/>
    </row>
    <row r="683" spans="11:11" x14ac:dyDescent="0.25">
      <c r="K683"/>
    </row>
    <row r="684" spans="11:11" x14ac:dyDescent="0.25">
      <c r="K684"/>
    </row>
    <row r="685" spans="11:11" x14ac:dyDescent="0.25">
      <c r="K685"/>
    </row>
    <row r="686" spans="11:11" x14ac:dyDescent="0.25">
      <c r="K686"/>
    </row>
    <row r="687" spans="11:11" x14ac:dyDescent="0.25">
      <c r="K687"/>
    </row>
    <row r="688" spans="11:11" x14ac:dyDescent="0.25">
      <c r="K688"/>
    </row>
    <row r="689" spans="11:11" x14ac:dyDescent="0.25">
      <c r="K689"/>
    </row>
    <row r="690" spans="11:11" x14ac:dyDescent="0.25">
      <c r="K690"/>
    </row>
    <row r="691" spans="11:11" x14ac:dyDescent="0.25">
      <c r="K691"/>
    </row>
    <row r="692" spans="11:11" x14ac:dyDescent="0.25">
      <c r="K692"/>
    </row>
    <row r="693" spans="11:11" x14ac:dyDescent="0.25">
      <c r="K693"/>
    </row>
    <row r="694" spans="11:11" x14ac:dyDescent="0.25">
      <c r="K694"/>
    </row>
    <row r="695" spans="11:11" x14ac:dyDescent="0.25">
      <c r="K695"/>
    </row>
    <row r="696" spans="11:11" x14ac:dyDescent="0.25">
      <c r="K696"/>
    </row>
    <row r="697" spans="11:11" x14ac:dyDescent="0.25">
      <c r="K697"/>
    </row>
    <row r="698" spans="11:11" x14ac:dyDescent="0.25">
      <c r="K698"/>
    </row>
    <row r="699" spans="11:11" x14ac:dyDescent="0.25">
      <c r="K699"/>
    </row>
    <row r="700" spans="11:11" x14ac:dyDescent="0.25">
      <c r="K700"/>
    </row>
    <row r="701" spans="11:11" x14ac:dyDescent="0.25">
      <c r="K701"/>
    </row>
    <row r="702" spans="11:11" x14ac:dyDescent="0.25">
      <c r="K702"/>
    </row>
    <row r="703" spans="11:11" x14ac:dyDescent="0.25">
      <c r="K703"/>
    </row>
    <row r="704" spans="11:11" x14ac:dyDescent="0.25">
      <c r="K704"/>
    </row>
    <row r="705" spans="11:11" x14ac:dyDescent="0.25">
      <c r="K705"/>
    </row>
    <row r="706" spans="11:11" x14ac:dyDescent="0.25">
      <c r="K706"/>
    </row>
    <row r="707" spans="11:11" x14ac:dyDescent="0.25">
      <c r="K707"/>
    </row>
    <row r="708" spans="11:11" x14ac:dyDescent="0.25">
      <c r="K708"/>
    </row>
    <row r="709" spans="11:11" x14ac:dyDescent="0.25">
      <c r="K709"/>
    </row>
    <row r="710" spans="11:11" x14ac:dyDescent="0.25">
      <c r="K710"/>
    </row>
    <row r="711" spans="11:11" x14ac:dyDescent="0.25">
      <c r="K711"/>
    </row>
    <row r="712" spans="11:11" x14ac:dyDescent="0.25">
      <c r="K712"/>
    </row>
    <row r="713" spans="11:11" x14ac:dyDescent="0.25">
      <c r="K713"/>
    </row>
    <row r="714" spans="11:11" x14ac:dyDescent="0.25">
      <c r="K714"/>
    </row>
    <row r="715" spans="11:11" x14ac:dyDescent="0.25">
      <c r="K715"/>
    </row>
    <row r="716" spans="11:11" x14ac:dyDescent="0.25">
      <c r="K716"/>
    </row>
    <row r="717" spans="11:11" x14ac:dyDescent="0.25">
      <c r="K717"/>
    </row>
    <row r="718" spans="11:11" x14ac:dyDescent="0.25">
      <c r="K718"/>
    </row>
    <row r="719" spans="11:11" x14ac:dyDescent="0.25">
      <c r="K719"/>
    </row>
    <row r="720" spans="11:11" x14ac:dyDescent="0.25">
      <c r="K720"/>
    </row>
    <row r="721" spans="11:11" x14ac:dyDescent="0.25">
      <c r="K721"/>
    </row>
    <row r="722" spans="11:11" x14ac:dyDescent="0.25">
      <c r="K722"/>
    </row>
    <row r="723" spans="11:11" x14ac:dyDescent="0.25">
      <c r="K723"/>
    </row>
    <row r="724" spans="11:11" x14ac:dyDescent="0.25">
      <c r="K724"/>
    </row>
    <row r="725" spans="11:11" x14ac:dyDescent="0.25">
      <c r="K725"/>
    </row>
    <row r="726" spans="11:11" x14ac:dyDescent="0.25">
      <c r="K726"/>
    </row>
    <row r="727" spans="11:11" x14ac:dyDescent="0.25">
      <c r="K727"/>
    </row>
    <row r="728" spans="11:11" x14ac:dyDescent="0.25">
      <c r="K728"/>
    </row>
    <row r="729" spans="11:11" x14ac:dyDescent="0.25">
      <c r="K729"/>
    </row>
    <row r="730" spans="11:11" x14ac:dyDescent="0.25">
      <c r="K730"/>
    </row>
    <row r="731" spans="11:11" x14ac:dyDescent="0.25">
      <c r="K731"/>
    </row>
    <row r="732" spans="11:11" x14ac:dyDescent="0.25">
      <c r="K732"/>
    </row>
    <row r="733" spans="11:11" x14ac:dyDescent="0.25">
      <c r="K733"/>
    </row>
    <row r="734" spans="11:11" x14ac:dyDescent="0.25">
      <c r="K734"/>
    </row>
    <row r="735" spans="11:11" x14ac:dyDescent="0.25">
      <c r="K735"/>
    </row>
    <row r="736" spans="11:11" x14ac:dyDescent="0.25">
      <c r="K736"/>
    </row>
    <row r="737" spans="11:11" x14ac:dyDescent="0.25">
      <c r="K737"/>
    </row>
    <row r="738" spans="11:11" x14ac:dyDescent="0.25">
      <c r="K738"/>
    </row>
    <row r="739" spans="11:11" x14ac:dyDescent="0.25">
      <c r="K739"/>
    </row>
    <row r="740" spans="11:11" x14ac:dyDescent="0.25">
      <c r="K740"/>
    </row>
    <row r="741" spans="11:11" x14ac:dyDescent="0.25">
      <c r="K741"/>
    </row>
    <row r="742" spans="11:11" x14ac:dyDescent="0.25">
      <c r="K742"/>
    </row>
    <row r="743" spans="11:11" x14ac:dyDescent="0.25">
      <c r="K743"/>
    </row>
    <row r="744" spans="11:11" x14ac:dyDescent="0.25">
      <c r="K744"/>
    </row>
    <row r="745" spans="11:11" x14ac:dyDescent="0.25">
      <c r="K745"/>
    </row>
    <row r="746" spans="11:11" x14ac:dyDescent="0.25">
      <c r="K746"/>
    </row>
    <row r="747" spans="11:11" x14ac:dyDescent="0.25">
      <c r="K747"/>
    </row>
    <row r="748" spans="11:11" x14ac:dyDescent="0.25">
      <c r="K748"/>
    </row>
    <row r="749" spans="11:11" x14ac:dyDescent="0.25">
      <c r="K749"/>
    </row>
    <row r="750" spans="11:11" x14ac:dyDescent="0.25">
      <c r="K750"/>
    </row>
    <row r="751" spans="11:11" x14ac:dyDescent="0.25">
      <c r="K751"/>
    </row>
    <row r="752" spans="11:11" x14ac:dyDescent="0.25">
      <c r="K752"/>
    </row>
    <row r="753" spans="11:11" x14ac:dyDescent="0.25">
      <c r="K753"/>
    </row>
    <row r="754" spans="11:11" x14ac:dyDescent="0.25">
      <c r="K754"/>
    </row>
    <row r="755" spans="11:11" x14ac:dyDescent="0.25">
      <c r="K755"/>
    </row>
    <row r="756" spans="11:11" x14ac:dyDescent="0.25">
      <c r="K756"/>
    </row>
    <row r="757" spans="11:11" x14ac:dyDescent="0.25">
      <c r="K757"/>
    </row>
    <row r="758" spans="11:11" x14ac:dyDescent="0.25">
      <c r="K758"/>
    </row>
    <row r="759" spans="11:11" x14ac:dyDescent="0.25">
      <c r="K759"/>
    </row>
    <row r="760" spans="11:11" x14ac:dyDescent="0.25">
      <c r="K760"/>
    </row>
    <row r="761" spans="11:11" x14ac:dyDescent="0.25">
      <c r="K761"/>
    </row>
    <row r="762" spans="11:11" x14ac:dyDescent="0.25">
      <c r="K762"/>
    </row>
    <row r="763" spans="11:11" x14ac:dyDescent="0.25">
      <c r="K763"/>
    </row>
    <row r="764" spans="11:11" x14ac:dyDescent="0.25">
      <c r="K764"/>
    </row>
    <row r="765" spans="11:11" x14ac:dyDescent="0.25">
      <c r="K765"/>
    </row>
    <row r="766" spans="11:11" x14ac:dyDescent="0.25">
      <c r="K766"/>
    </row>
    <row r="767" spans="11:11" x14ac:dyDescent="0.25">
      <c r="K767"/>
    </row>
    <row r="768" spans="11:11" x14ac:dyDescent="0.25">
      <c r="K768"/>
    </row>
    <row r="769" spans="11:11" x14ac:dyDescent="0.25">
      <c r="K769"/>
    </row>
    <row r="770" spans="11:11" x14ac:dyDescent="0.25">
      <c r="K770"/>
    </row>
    <row r="771" spans="11:11" x14ac:dyDescent="0.25">
      <c r="K771"/>
    </row>
    <row r="772" spans="11:11" x14ac:dyDescent="0.25">
      <c r="K772"/>
    </row>
    <row r="773" spans="11:11" x14ac:dyDescent="0.25">
      <c r="K773"/>
    </row>
    <row r="774" spans="11:11" x14ac:dyDescent="0.25">
      <c r="K774"/>
    </row>
    <row r="775" spans="11:11" x14ac:dyDescent="0.25">
      <c r="K775"/>
    </row>
    <row r="776" spans="11:11" x14ac:dyDescent="0.25">
      <c r="K776"/>
    </row>
    <row r="777" spans="11:11" x14ac:dyDescent="0.25">
      <c r="K777"/>
    </row>
    <row r="778" spans="11:11" x14ac:dyDescent="0.25">
      <c r="K778"/>
    </row>
    <row r="779" spans="11:11" x14ac:dyDescent="0.25">
      <c r="K779"/>
    </row>
    <row r="780" spans="11:11" x14ac:dyDescent="0.25">
      <c r="K780"/>
    </row>
    <row r="781" spans="11:11" x14ac:dyDescent="0.25">
      <c r="K781"/>
    </row>
    <row r="782" spans="11:11" x14ac:dyDescent="0.25">
      <c r="K782"/>
    </row>
    <row r="783" spans="11:11" x14ac:dyDescent="0.25">
      <c r="K783"/>
    </row>
    <row r="784" spans="11:11" x14ac:dyDescent="0.25">
      <c r="K784"/>
    </row>
    <row r="785" spans="11:11" x14ac:dyDescent="0.25">
      <c r="K785"/>
    </row>
    <row r="786" spans="11:11" x14ac:dyDescent="0.25">
      <c r="K786"/>
    </row>
    <row r="787" spans="11:11" x14ac:dyDescent="0.25">
      <c r="K787"/>
    </row>
    <row r="788" spans="11:11" x14ac:dyDescent="0.25">
      <c r="K788"/>
    </row>
    <row r="789" spans="11:11" x14ac:dyDescent="0.25">
      <c r="K789"/>
    </row>
    <row r="790" spans="11:11" x14ac:dyDescent="0.25">
      <c r="K790"/>
    </row>
    <row r="791" spans="11:11" x14ac:dyDescent="0.25">
      <c r="K791"/>
    </row>
    <row r="792" spans="11:11" x14ac:dyDescent="0.25">
      <c r="K792"/>
    </row>
    <row r="793" spans="11:11" x14ac:dyDescent="0.25">
      <c r="K793"/>
    </row>
    <row r="794" spans="11:11" x14ac:dyDescent="0.25">
      <c r="K794"/>
    </row>
    <row r="795" spans="11:11" x14ac:dyDescent="0.25">
      <c r="K795"/>
    </row>
    <row r="796" spans="11:11" x14ac:dyDescent="0.25">
      <c r="K796"/>
    </row>
    <row r="797" spans="11:11" x14ac:dyDescent="0.25">
      <c r="K797"/>
    </row>
    <row r="798" spans="11:11" x14ac:dyDescent="0.25">
      <c r="K798"/>
    </row>
    <row r="799" spans="11:11" x14ac:dyDescent="0.25">
      <c r="K799"/>
    </row>
    <row r="800" spans="11:11" x14ac:dyDescent="0.25">
      <c r="K800"/>
    </row>
    <row r="801" spans="11:11" x14ac:dyDescent="0.25">
      <c r="K801"/>
    </row>
    <row r="802" spans="11:11" x14ac:dyDescent="0.25">
      <c r="K802"/>
    </row>
    <row r="803" spans="11:11" x14ac:dyDescent="0.25">
      <c r="K803"/>
    </row>
    <row r="804" spans="11:11" x14ac:dyDescent="0.25">
      <c r="K804"/>
    </row>
    <row r="805" spans="11:11" x14ac:dyDescent="0.25">
      <c r="K805"/>
    </row>
    <row r="806" spans="11:11" x14ac:dyDescent="0.25">
      <c r="K806"/>
    </row>
    <row r="807" spans="11:11" x14ac:dyDescent="0.25">
      <c r="K807"/>
    </row>
    <row r="808" spans="11:11" x14ac:dyDescent="0.25">
      <c r="K808"/>
    </row>
    <row r="809" spans="11:11" x14ac:dyDescent="0.25">
      <c r="K809"/>
    </row>
    <row r="810" spans="11:11" x14ac:dyDescent="0.25">
      <c r="K810"/>
    </row>
    <row r="811" spans="11:11" x14ac:dyDescent="0.25">
      <c r="K811"/>
    </row>
    <row r="812" spans="11:11" x14ac:dyDescent="0.25">
      <c r="K812"/>
    </row>
    <row r="813" spans="11:11" x14ac:dyDescent="0.25">
      <c r="K813"/>
    </row>
    <row r="814" spans="11:11" x14ac:dyDescent="0.25">
      <c r="K814"/>
    </row>
    <row r="815" spans="11:11" x14ac:dyDescent="0.25">
      <c r="K815"/>
    </row>
    <row r="816" spans="11:11" x14ac:dyDescent="0.25">
      <c r="K816"/>
    </row>
    <row r="817" spans="11:11" x14ac:dyDescent="0.25">
      <c r="K817"/>
    </row>
    <row r="818" spans="11:11" x14ac:dyDescent="0.25">
      <c r="K818"/>
    </row>
    <row r="819" spans="11:11" x14ac:dyDescent="0.25">
      <c r="K819"/>
    </row>
    <row r="820" spans="11:11" x14ac:dyDescent="0.25">
      <c r="K820"/>
    </row>
    <row r="821" spans="11:11" x14ac:dyDescent="0.25">
      <c r="K821"/>
    </row>
    <row r="822" spans="11:11" x14ac:dyDescent="0.25">
      <c r="K822"/>
    </row>
    <row r="823" spans="11:11" x14ac:dyDescent="0.25">
      <c r="K823"/>
    </row>
    <row r="824" spans="11:11" x14ac:dyDescent="0.25">
      <c r="K824"/>
    </row>
    <row r="825" spans="11:11" x14ac:dyDescent="0.25">
      <c r="K825"/>
    </row>
    <row r="826" spans="11:11" x14ac:dyDescent="0.25">
      <c r="K826"/>
    </row>
    <row r="827" spans="11:11" x14ac:dyDescent="0.25">
      <c r="K827"/>
    </row>
    <row r="828" spans="11:11" x14ac:dyDescent="0.25">
      <c r="K828"/>
    </row>
    <row r="829" spans="11:11" x14ac:dyDescent="0.25">
      <c r="K829"/>
    </row>
    <row r="830" spans="11:11" x14ac:dyDescent="0.25">
      <c r="K830"/>
    </row>
    <row r="831" spans="11:11" x14ac:dyDescent="0.25">
      <c r="K831"/>
    </row>
    <row r="832" spans="11:11" x14ac:dyDescent="0.25">
      <c r="K832"/>
    </row>
    <row r="833" spans="11:11" x14ac:dyDescent="0.25">
      <c r="K833"/>
    </row>
    <row r="834" spans="11:11" x14ac:dyDescent="0.25">
      <c r="K834"/>
    </row>
    <row r="835" spans="11:11" x14ac:dyDescent="0.25">
      <c r="K835"/>
    </row>
    <row r="836" spans="11:11" x14ac:dyDescent="0.25">
      <c r="K836"/>
    </row>
    <row r="837" spans="11:11" x14ac:dyDescent="0.25">
      <c r="K837"/>
    </row>
    <row r="838" spans="11:11" x14ac:dyDescent="0.25">
      <c r="K838"/>
    </row>
    <row r="839" spans="11:11" x14ac:dyDescent="0.25">
      <c r="K839"/>
    </row>
    <row r="840" spans="11:11" x14ac:dyDescent="0.25">
      <c r="K840"/>
    </row>
    <row r="841" spans="11:11" x14ac:dyDescent="0.25">
      <c r="K841"/>
    </row>
    <row r="842" spans="11:11" x14ac:dyDescent="0.25">
      <c r="K842"/>
    </row>
    <row r="843" spans="11:11" x14ac:dyDescent="0.25">
      <c r="K843"/>
    </row>
    <row r="844" spans="11:11" x14ac:dyDescent="0.25">
      <c r="K844"/>
    </row>
    <row r="845" spans="11:11" x14ac:dyDescent="0.25">
      <c r="K845"/>
    </row>
    <row r="846" spans="11:11" x14ac:dyDescent="0.25">
      <c r="K846"/>
    </row>
    <row r="847" spans="11:11" x14ac:dyDescent="0.25">
      <c r="K847"/>
    </row>
    <row r="848" spans="11:11" x14ac:dyDescent="0.25">
      <c r="K848"/>
    </row>
    <row r="849" spans="11:11" x14ac:dyDescent="0.25">
      <c r="K849"/>
    </row>
    <row r="850" spans="11:11" x14ac:dyDescent="0.25">
      <c r="K850"/>
    </row>
    <row r="851" spans="11:11" x14ac:dyDescent="0.25">
      <c r="K851"/>
    </row>
    <row r="852" spans="11:11" x14ac:dyDescent="0.25">
      <c r="K852"/>
    </row>
    <row r="853" spans="11:11" x14ac:dyDescent="0.25">
      <c r="K853"/>
    </row>
    <row r="854" spans="11:11" x14ac:dyDescent="0.25">
      <c r="K854"/>
    </row>
    <row r="855" spans="11:11" x14ac:dyDescent="0.25">
      <c r="K855"/>
    </row>
    <row r="856" spans="11:11" x14ac:dyDescent="0.25">
      <c r="K856"/>
    </row>
    <row r="857" spans="11:11" x14ac:dyDescent="0.25">
      <c r="K857"/>
    </row>
    <row r="858" spans="11:11" x14ac:dyDescent="0.25">
      <c r="K858"/>
    </row>
    <row r="859" spans="11:11" x14ac:dyDescent="0.25">
      <c r="K859"/>
    </row>
    <row r="860" spans="11:11" x14ac:dyDescent="0.25">
      <c r="K860"/>
    </row>
    <row r="861" spans="11:11" x14ac:dyDescent="0.25">
      <c r="K861"/>
    </row>
    <row r="862" spans="11:11" x14ac:dyDescent="0.25">
      <c r="K862"/>
    </row>
    <row r="863" spans="11:11" x14ac:dyDescent="0.25">
      <c r="K863"/>
    </row>
    <row r="864" spans="11:11" x14ac:dyDescent="0.25">
      <c r="K864"/>
    </row>
    <row r="865" spans="11:11" x14ac:dyDescent="0.25">
      <c r="K865"/>
    </row>
    <row r="866" spans="11:11" x14ac:dyDescent="0.25">
      <c r="K866"/>
    </row>
    <row r="867" spans="11:11" x14ac:dyDescent="0.25">
      <c r="K867"/>
    </row>
    <row r="868" spans="11:11" x14ac:dyDescent="0.25">
      <c r="K868"/>
    </row>
    <row r="869" spans="11:11" x14ac:dyDescent="0.25">
      <c r="K869"/>
    </row>
    <row r="870" spans="11:11" x14ac:dyDescent="0.25">
      <c r="K870"/>
    </row>
    <row r="871" spans="11:11" x14ac:dyDescent="0.25">
      <c r="K871"/>
    </row>
    <row r="872" spans="11:11" x14ac:dyDescent="0.25">
      <c r="K872"/>
    </row>
    <row r="873" spans="11:11" x14ac:dyDescent="0.25">
      <c r="K873"/>
    </row>
    <row r="874" spans="11:11" x14ac:dyDescent="0.25">
      <c r="K874"/>
    </row>
    <row r="875" spans="11:11" x14ac:dyDescent="0.25">
      <c r="K875"/>
    </row>
    <row r="876" spans="11:11" x14ac:dyDescent="0.25">
      <c r="K876"/>
    </row>
    <row r="877" spans="11:11" x14ac:dyDescent="0.25">
      <c r="K877"/>
    </row>
    <row r="878" spans="11:11" x14ac:dyDescent="0.25">
      <c r="K878"/>
    </row>
    <row r="879" spans="11:11" x14ac:dyDescent="0.25">
      <c r="K879"/>
    </row>
    <row r="880" spans="11:11" x14ac:dyDescent="0.25">
      <c r="K880"/>
    </row>
    <row r="881" spans="11:11" x14ac:dyDescent="0.25">
      <c r="K881"/>
    </row>
    <row r="882" spans="11:11" x14ac:dyDescent="0.25">
      <c r="K882"/>
    </row>
    <row r="883" spans="11:11" x14ac:dyDescent="0.25">
      <c r="K883"/>
    </row>
    <row r="884" spans="11:11" x14ac:dyDescent="0.25">
      <c r="K884"/>
    </row>
    <row r="885" spans="11:11" x14ac:dyDescent="0.25">
      <c r="K885"/>
    </row>
    <row r="886" spans="11:11" x14ac:dyDescent="0.25">
      <c r="K886"/>
    </row>
    <row r="887" spans="11:11" x14ac:dyDescent="0.25">
      <c r="K887"/>
    </row>
    <row r="888" spans="11:11" x14ac:dyDescent="0.25">
      <c r="K888"/>
    </row>
    <row r="889" spans="11:11" x14ac:dyDescent="0.25">
      <c r="K889"/>
    </row>
    <row r="890" spans="11:11" x14ac:dyDescent="0.25">
      <c r="K890"/>
    </row>
    <row r="891" spans="11:11" x14ac:dyDescent="0.25">
      <c r="K891"/>
    </row>
    <row r="892" spans="11:11" x14ac:dyDescent="0.25">
      <c r="K892"/>
    </row>
    <row r="893" spans="11:11" x14ac:dyDescent="0.25">
      <c r="K893"/>
    </row>
    <row r="894" spans="11:11" x14ac:dyDescent="0.25">
      <c r="K894"/>
    </row>
    <row r="895" spans="11:11" x14ac:dyDescent="0.25">
      <c r="K895"/>
    </row>
    <row r="896" spans="11:11" x14ac:dyDescent="0.25">
      <c r="K896"/>
    </row>
    <row r="897" spans="11:11" x14ac:dyDescent="0.25">
      <c r="K897"/>
    </row>
    <row r="898" spans="11:11" x14ac:dyDescent="0.25">
      <c r="K898"/>
    </row>
    <row r="899" spans="11:11" x14ac:dyDescent="0.25">
      <c r="K899"/>
    </row>
    <row r="900" spans="11:11" x14ac:dyDescent="0.25">
      <c r="K900"/>
    </row>
    <row r="901" spans="11:11" x14ac:dyDescent="0.25">
      <c r="K901"/>
    </row>
    <row r="902" spans="11:11" x14ac:dyDescent="0.25">
      <c r="K902"/>
    </row>
    <row r="903" spans="11:11" x14ac:dyDescent="0.25">
      <c r="K903"/>
    </row>
    <row r="904" spans="11:11" x14ac:dyDescent="0.25">
      <c r="K904"/>
    </row>
    <row r="905" spans="11:11" x14ac:dyDescent="0.25">
      <c r="K905"/>
    </row>
    <row r="906" spans="11:11" x14ac:dyDescent="0.25">
      <c r="K906"/>
    </row>
    <row r="907" spans="11:11" x14ac:dyDescent="0.25">
      <c r="K907"/>
    </row>
    <row r="908" spans="11:11" x14ac:dyDescent="0.25">
      <c r="K908"/>
    </row>
    <row r="909" spans="11:11" x14ac:dyDescent="0.25">
      <c r="K909"/>
    </row>
    <row r="910" spans="11:11" x14ac:dyDescent="0.25">
      <c r="K910"/>
    </row>
    <row r="911" spans="11:11" x14ac:dyDescent="0.25">
      <c r="K911"/>
    </row>
    <row r="912" spans="11:11" x14ac:dyDescent="0.25">
      <c r="K912"/>
    </row>
    <row r="913" spans="11:11" x14ac:dyDescent="0.25">
      <c r="K913"/>
    </row>
    <row r="914" spans="11:11" x14ac:dyDescent="0.25">
      <c r="K914"/>
    </row>
    <row r="915" spans="11:11" x14ac:dyDescent="0.25">
      <c r="K915"/>
    </row>
    <row r="916" spans="11:11" x14ac:dyDescent="0.25">
      <c r="K916"/>
    </row>
    <row r="917" spans="11:11" x14ac:dyDescent="0.25">
      <c r="K917"/>
    </row>
    <row r="918" spans="11:11" x14ac:dyDescent="0.25">
      <c r="K918"/>
    </row>
    <row r="919" spans="11:11" x14ac:dyDescent="0.25">
      <c r="K919"/>
    </row>
    <row r="920" spans="11:11" x14ac:dyDescent="0.25">
      <c r="K920"/>
    </row>
    <row r="921" spans="11:11" x14ac:dyDescent="0.25">
      <c r="K921"/>
    </row>
    <row r="922" spans="11:11" x14ac:dyDescent="0.25">
      <c r="K922"/>
    </row>
    <row r="923" spans="11:11" x14ac:dyDescent="0.25">
      <c r="K923"/>
    </row>
    <row r="924" spans="11:11" x14ac:dyDescent="0.25">
      <c r="K924"/>
    </row>
    <row r="925" spans="11:11" x14ac:dyDescent="0.25">
      <c r="K925"/>
    </row>
    <row r="926" spans="11:11" x14ac:dyDescent="0.25">
      <c r="K926"/>
    </row>
    <row r="927" spans="11:11" x14ac:dyDescent="0.25">
      <c r="K927"/>
    </row>
    <row r="928" spans="11:11" x14ac:dyDescent="0.25">
      <c r="K928"/>
    </row>
    <row r="929" spans="11:11" x14ac:dyDescent="0.25">
      <c r="K929"/>
    </row>
    <row r="930" spans="11:11" x14ac:dyDescent="0.25">
      <c r="K930"/>
    </row>
    <row r="931" spans="11:11" x14ac:dyDescent="0.25">
      <c r="K931"/>
    </row>
    <row r="932" spans="11:11" x14ac:dyDescent="0.25">
      <c r="K932"/>
    </row>
    <row r="933" spans="11:11" x14ac:dyDescent="0.25">
      <c r="K933"/>
    </row>
    <row r="934" spans="11:11" x14ac:dyDescent="0.25">
      <c r="K934"/>
    </row>
    <row r="935" spans="11:11" x14ac:dyDescent="0.25">
      <c r="K935"/>
    </row>
    <row r="936" spans="11:11" x14ac:dyDescent="0.25">
      <c r="K936"/>
    </row>
    <row r="937" spans="11:11" x14ac:dyDescent="0.25">
      <c r="K937"/>
    </row>
    <row r="938" spans="11:11" x14ac:dyDescent="0.25">
      <c r="K938"/>
    </row>
    <row r="939" spans="11:11" x14ac:dyDescent="0.25">
      <c r="K939"/>
    </row>
    <row r="940" spans="11:11" x14ac:dyDescent="0.25">
      <c r="K940"/>
    </row>
    <row r="941" spans="11:11" x14ac:dyDescent="0.25">
      <c r="K941"/>
    </row>
    <row r="942" spans="11:11" x14ac:dyDescent="0.25">
      <c r="K942"/>
    </row>
    <row r="943" spans="11:11" x14ac:dyDescent="0.25">
      <c r="K943"/>
    </row>
    <row r="944" spans="11:11" x14ac:dyDescent="0.25">
      <c r="K944"/>
    </row>
    <row r="945" spans="11:11" x14ac:dyDescent="0.25">
      <c r="K945"/>
    </row>
    <row r="946" spans="11:11" x14ac:dyDescent="0.25">
      <c r="K946"/>
    </row>
    <row r="947" spans="11:11" x14ac:dyDescent="0.25">
      <c r="K947"/>
    </row>
    <row r="948" spans="11:11" x14ac:dyDescent="0.25">
      <c r="K948"/>
    </row>
    <row r="949" spans="11:11" x14ac:dyDescent="0.25">
      <c r="K949"/>
    </row>
    <row r="950" spans="11:11" x14ac:dyDescent="0.25">
      <c r="K950"/>
    </row>
    <row r="951" spans="11:11" x14ac:dyDescent="0.25">
      <c r="K951"/>
    </row>
    <row r="952" spans="11:11" x14ac:dyDescent="0.25">
      <c r="K952"/>
    </row>
    <row r="953" spans="11:11" x14ac:dyDescent="0.25">
      <c r="K953"/>
    </row>
    <row r="954" spans="11:11" x14ac:dyDescent="0.25">
      <c r="K954"/>
    </row>
    <row r="955" spans="11:11" x14ac:dyDescent="0.25">
      <c r="K955"/>
    </row>
    <row r="956" spans="11:11" x14ac:dyDescent="0.25">
      <c r="K956"/>
    </row>
    <row r="957" spans="11:11" x14ac:dyDescent="0.25">
      <c r="K957"/>
    </row>
    <row r="958" spans="11:11" x14ac:dyDescent="0.25">
      <c r="K958"/>
    </row>
    <row r="959" spans="11:11" x14ac:dyDescent="0.25">
      <c r="K959"/>
    </row>
    <row r="960" spans="11:11" x14ac:dyDescent="0.25">
      <c r="K960"/>
    </row>
    <row r="961" spans="11:11" x14ac:dyDescent="0.25">
      <c r="K961"/>
    </row>
    <row r="962" spans="11:11" x14ac:dyDescent="0.25">
      <c r="K962"/>
    </row>
    <row r="963" spans="11:11" x14ac:dyDescent="0.25">
      <c r="K963"/>
    </row>
    <row r="964" spans="11:11" x14ac:dyDescent="0.25">
      <c r="K964"/>
    </row>
    <row r="965" spans="11:11" x14ac:dyDescent="0.25">
      <c r="K965"/>
    </row>
    <row r="966" spans="11:11" x14ac:dyDescent="0.25">
      <c r="K966"/>
    </row>
    <row r="967" spans="11:11" x14ac:dyDescent="0.25">
      <c r="K967"/>
    </row>
    <row r="968" spans="11:11" x14ac:dyDescent="0.25">
      <c r="K968"/>
    </row>
    <row r="969" spans="11:11" x14ac:dyDescent="0.25">
      <c r="K969"/>
    </row>
    <row r="970" spans="11:11" x14ac:dyDescent="0.25">
      <c r="K970"/>
    </row>
    <row r="971" spans="11:11" x14ac:dyDescent="0.25">
      <c r="K971"/>
    </row>
    <row r="972" spans="11:11" x14ac:dyDescent="0.25">
      <c r="K972"/>
    </row>
    <row r="973" spans="11:11" x14ac:dyDescent="0.25">
      <c r="K973"/>
    </row>
  </sheetData>
  <mergeCells count="16">
    <mergeCell ref="A49:P49"/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  <mergeCell ref="P3:P4"/>
    <mergeCell ref="Q3:Q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78"/>
  <sheetViews>
    <sheetView topLeftCell="L13" workbookViewId="0">
      <selection activeCell="N23" sqref="N23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6" width="12.7109375" customWidth="1"/>
    <col min="7" max="7" width="0.140625" hidden="1" customWidth="1"/>
    <col min="8" max="8" width="14.5703125" customWidth="1"/>
    <col min="9" max="9" width="13.85546875" customWidth="1"/>
    <col min="10" max="10" width="21.42578125" customWidth="1"/>
    <col min="11" max="11" width="42.7109375" style="12" customWidth="1"/>
    <col min="12" max="12" width="20.28515625" customWidth="1"/>
    <col min="13" max="13" width="18.42578125" customWidth="1"/>
    <col min="14" max="14" width="39.28515625" customWidth="1"/>
    <col min="15" max="15" width="13.7109375" customWidth="1"/>
    <col min="16" max="16" width="27.2851562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19" ht="15" customHeight="1" x14ac:dyDescent="0.25">
      <c r="A1" s="639" t="s">
        <v>11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19" ht="15" customHeight="1" x14ac:dyDescent="0.25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</row>
    <row r="3" spans="1:19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42" t="s">
        <v>4</v>
      </c>
      <c r="K3" s="631" t="s">
        <v>5</v>
      </c>
      <c r="L3" s="275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19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42"/>
      <c r="K4" s="631"/>
      <c r="L4" s="275"/>
      <c r="M4" s="631"/>
      <c r="N4" s="631"/>
      <c r="O4" s="631"/>
      <c r="P4" s="631"/>
      <c r="Q4" s="633"/>
    </row>
    <row r="5" spans="1:19" s="26" customFormat="1" x14ac:dyDescent="0.25">
      <c r="A5" s="80">
        <v>1</v>
      </c>
      <c r="B5" s="81">
        <v>45569</v>
      </c>
      <c r="C5" s="261" t="s">
        <v>1025</v>
      </c>
      <c r="D5" s="581" t="s">
        <v>950</v>
      </c>
      <c r="E5" s="293" t="s">
        <v>951</v>
      </c>
      <c r="F5" s="260" t="s">
        <v>86</v>
      </c>
      <c r="G5" s="582"/>
      <c r="H5" s="260" t="s">
        <v>173</v>
      </c>
      <c r="I5" s="583">
        <v>100000</v>
      </c>
      <c r="J5" s="81">
        <v>45573</v>
      </c>
      <c r="K5" s="261" t="s">
        <v>1029</v>
      </c>
      <c r="L5" s="25" t="s">
        <v>13</v>
      </c>
      <c r="M5" s="293" t="s">
        <v>1030</v>
      </c>
      <c r="N5" s="25" t="s">
        <v>1050</v>
      </c>
      <c r="O5" s="253">
        <v>100000</v>
      </c>
      <c r="P5" s="22" t="s">
        <v>8</v>
      </c>
      <c r="Q5" s="252">
        <f>I5-O5</f>
        <v>0</v>
      </c>
    </row>
    <row r="6" spans="1:19" s="26" customFormat="1" x14ac:dyDescent="0.25">
      <c r="A6" s="25">
        <v>2</v>
      </c>
      <c r="B6" s="81">
        <v>45569</v>
      </c>
      <c r="C6" s="261" t="s">
        <v>1026</v>
      </c>
      <c r="D6" s="581" t="s">
        <v>1027</v>
      </c>
      <c r="E6" s="293" t="s">
        <v>1028</v>
      </c>
      <c r="F6" s="260" t="s">
        <v>22</v>
      </c>
      <c r="G6" s="582"/>
      <c r="H6" s="260" t="s">
        <v>82</v>
      </c>
      <c r="I6" s="583">
        <v>79700</v>
      </c>
      <c r="J6" s="81">
        <v>45573</v>
      </c>
      <c r="K6" s="261" t="s">
        <v>1029</v>
      </c>
      <c r="L6" s="25" t="s">
        <v>13</v>
      </c>
      <c r="M6" s="293" t="s">
        <v>1030</v>
      </c>
      <c r="N6" s="25" t="s">
        <v>1050</v>
      </c>
      <c r="O6" s="253">
        <v>79700</v>
      </c>
      <c r="P6" s="22" t="s">
        <v>8</v>
      </c>
      <c r="Q6" s="252">
        <f>I6-O6</f>
        <v>0</v>
      </c>
    </row>
    <row r="7" spans="1:19" s="37" customFormat="1" ht="15.75" customHeight="1" x14ac:dyDescent="0.25">
      <c r="A7" s="121">
        <v>3</v>
      </c>
      <c r="B7" s="86">
        <v>45573</v>
      </c>
      <c r="C7" s="122" t="s">
        <v>1032</v>
      </c>
      <c r="D7" s="87" t="s">
        <v>423</v>
      </c>
      <c r="E7" s="126" t="s">
        <v>1033</v>
      </c>
      <c r="F7" s="126" t="s">
        <v>22</v>
      </c>
      <c r="G7" s="126"/>
      <c r="H7" s="126" t="s">
        <v>12</v>
      </c>
      <c r="I7" s="584">
        <v>5107600</v>
      </c>
      <c r="J7" s="86">
        <v>45575</v>
      </c>
      <c r="K7" s="122" t="s">
        <v>1045</v>
      </c>
      <c r="L7" s="87" t="s">
        <v>13</v>
      </c>
      <c r="M7" s="88" t="s">
        <v>1046</v>
      </c>
      <c r="N7" s="87" t="s">
        <v>1049</v>
      </c>
      <c r="O7" s="263">
        <v>5107600</v>
      </c>
      <c r="P7" s="34" t="s">
        <v>8</v>
      </c>
      <c r="Q7" s="262">
        <f>I7-O7</f>
        <v>0</v>
      </c>
    </row>
    <row r="8" spans="1:19" s="37" customFormat="1" x14ac:dyDescent="0.25">
      <c r="A8" s="87">
        <v>4</v>
      </c>
      <c r="B8" s="86">
        <v>45573</v>
      </c>
      <c r="C8" s="122" t="s">
        <v>1034</v>
      </c>
      <c r="D8" s="87" t="s">
        <v>244</v>
      </c>
      <c r="E8" s="34" t="s">
        <v>1035</v>
      </c>
      <c r="F8" s="123" t="s">
        <v>22</v>
      </c>
      <c r="G8" s="123"/>
      <c r="H8" s="123" t="s">
        <v>82</v>
      </c>
      <c r="I8" s="304">
        <v>20000</v>
      </c>
      <c r="J8" s="86">
        <v>45575</v>
      </c>
      <c r="K8" s="122" t="s">
        <v>1045</v>
      </c>
      <c r="L8" s="87" t="s">
        <v>13</v>
      </c>
      <c r="M8" s="88" t="s">
        <v>1046</v>
      </c>
      <c r="N8" s="87" t="s">
        <v>1049</v>
      </c>
      <c r="O8" s="263">
        <v>20000</v>
      </c>
      <c r="P8" s="34" t="s">
        <v>8</v>
      </c>
      <c r="Q8" s="262">
        <f>I8-O8</f>
        <v>0</v>
      </c>
    </row>
    <row r="9" spans="1:19" s="37" customFormat="1" x14ac:dyDescent="0.25">
      <c r="A9" s="121">
        <v>5</v>
      </c>
      <c r="B9" s="86">
        <v>45574</v>
      </c>
      <c r="C9" s="122" t="s">
        <v>1036</v>
      </c>
      <c r="D9" s="585" t="s">
        <v>849</v>
      </c>
      <c r="E9" s="123" t="s">
        <v>1037</v>
      </c>
      <c r="F9" s="123" t="s">
        <v>1038</v>
      </c>
      <c r="G9" s="123"/>
      <c r="H9" s="123"/>
      <c r="I9" s="304">
        <v>2700000</v>
      </c>
      <c r="J9" s="86">
        <v>45575</v>
      </c>
      <c r="K9" s="122" t="s">
        <v>1045</v>
      </c>
      <c r="L9" s="87" t="s">
        <v>13</v>
      </c>
      <c r="M9" s="88" t="s">
        <v>1046</v>
      </c>
      <c r="N9" s="87" t="s">
        <v>1049</v>
      </c>
      <c r="O9" s="263">
        <v>2700000</v>
      </c>
      <c r="P9" s="34" t="s">
        <v>8</v>
      </c>
      <c r="Q9" s="262">
        <f>I9-O9</f>
        <v>0</v>
      </c>
    </row>
    <row r="10" spans="1:19" s="1" customFormat="1" x14ac:dyDescent="0.25">
      <c r="A10" s="11">
        <v>6</v>
      </c>
      <c r="B10" s="63">
        <v>45575</v>
      </c>
      <c r="C10" s="197" t="s">
        <v>1039</v>
      </c>
      <c r="D10" s="356" t="s">
        <v>13</v>
      </c>
      <c r="E10" s="107" t="s">
        <v>1040</v>
      </c>
      <c r="F10" s="107" t="s">
        <v>1041</v>
      </c>
      <c r="G10" s="107"/>
      <c r="H10" s="107"/>
      <c r="I10" s="105">
        <v>200000</v>
      </c>
      <c r="J10" s="63">
        <v>45575</v>
      </c>
      <c r="K10" s="197" t="s">
        <v>1047</v>
      </c>
      <c r="L10" s="11" t="s">
        <v>13</v>
      </c>
      <c r="M10" s="143" t="s">
        <v>1048</v>
      </c>
      <c r="N10" s="11" t="s">
        <v>1051</v>
      </c>
      <c r="O10" s="268">
        <v>200000</v>
      </c>
      <c r="P10" s="9" t="s">
        <v>44</v>
      </c>
      <c r="Q10" s="189">
        <f t="shared" ref="Q10:Q53" si="0">I10-O10</f>
        <v>0</v>
      </c>
      <c r="S10" s="277"/>
    </row>
    <row r="11" spans="1:19" s="59" customFormat="1" x14ac:dyDescent="0.25">
      <c r="A11" s="586">
        <v>7</v>
      </c>
      <c r="B11" s="82">
        <v>45576</v>
      </c>
      <c r="C11" s="159" t="s">
        <v>1042</v>
      </c>
      <c r="D11" s="84" t="s">
        <v>1043</v>
      </c>
      <c r="E11" s="160" t="s">
        <v>1044</v>
      </c>
      <c r="F11" s="160" t="s">
        <v>22</v>
      </c>
      <c r="G11" s="160"/>
      <c r="H11" s="160" t="s">
        <v>76</v>
      </c>
      <c r="I11" s="85">
        <v>167300</v>
      </c>
      <c r="J11" s="82">
        <v>45580</v>
      </c>
      <c r="K11" s="159" t="s">
        <v>1059</v>
      </c>
      <c r="L11" s="60" t="s">
        <v>13</v>
      </c>
      <c r="M11" s="587" t="s">
        <v>1060</v>
      </c>
      <c r="N11" s="60" t="s">
        <v>1058</v>
      </c>
      <c r="O11" s="588">
        <v>167300</v>
      </c>
      <c r="P11" s="56" t="s">
        <v>8</v>
      </c>
      <c r="Q11" s="589">
        <f t="shared" si="0"/>
        <v>0</v>
      </c>
      <c r="R11" s="59">
        <v>922500</v>
      </c>
    </row>
    <row r="12" spans="1:19" s="59" customFormat="1" x14ac:dyDescent="0.25">
      <c r="A12" s="60">
        <v>8</v>
      </c>
      <c r="B12" s="82">
        <v>45579</v>
      </c>
      <c r="C12" s="159" t="s">
        <v>1052</v>
      </c>
      <c r="D12" s="84" t="s">
        <v>423</v>
      </c>
      <c r="E12" s="160" t="s">
        <v>1053</v>
      </c>
      <c r="F12" s="160" t="s">
        <v>22</v>
      </c>
      <c r="G12" s="160"/>
      <c r="H12" s="160" t="s">
        <v>1054</v>
      </c>
      <c r="I12" s="85">
        <v>33600</v>
      </c>
      <c r="J12" s="82">
        <v>45580</v>
      </c>
      <c r="K12" s="159" t="s">
        <v>1059</v>
      </c>
      <c r="L12" s="60" t="s">
        <v>13</v>
      </c>
      <c r="M12" s="587" t="s">
        <v>1060</v>
      </c>
      <c r="N12" s="60" t="s">
        <v>1058</v>
      </c>
      <c r="O12" s="588">
        <v>33600</v>
      </c>
      <c r="P12" s="56" t="s">
        <v>8</v>
      </c>
      <c r="Q12" s="589">
        <f t="shared" si="0"/>
        <v>0</v>
      </c>
    </row>
    <row r="13" spans="1:19" s="59" customFormat="1" x14ac:dyDescent="0.25">
      <c r="A13" s="586">
        <v>9</v>
      </c>
      <c r="B13" s="82">
        <v>45579</v>
      </c>
      <c r="C13" s="159" t="s">
        <v>1055</v>
      </c>
      <c r="D13" s="84" t="s">
        <v>244</v>
      </c>
      <c r="E13" s="160" t="s">
        <v>1056</v>
      </c>
      <c r="F13" s="160" t="s">
        <v>22</v>
      </c>
      <c r="G13" s="160"/>
      <c r="H13" s="160" t="s">
        <v>82</v>
      </c>
      <c r="I13" s="85">
        <v>315900</v>
      </c>
      <c r="J13" s="82">
        <v>45580</v>
      </c>
      <c r="K13" s="159" t="s">
        <v>1059</v>
      </c>
      <c r="L13" s="60" t="s">
        <v>13</v>
      </c>
      <c r="M13" s="587" t="s">
        <v>1060</v>
      </c>
      <c r="N13" s="60" t="s">
        <v>1058</v>
      </c>
      <c r="O13" s="588">
        <v>315900</v>
      </c>
      <c r="P13" s="56" t="s">
        <v>8</v>
      </c>
      <c r="Q13" s="589">
        <f t="shared" si="0"/>
        <v>0</v>
      </c>
    </row>
    <row r="14" spans="1:19" s="49" customFormat="1" x14ac:dyDescent="0.25">
      <c r="A14" s="48">
        <v>10</v>
      </c>
      <c r="B14" s="75">
        <v>45588</v>
      </c>
      <c r="C14" s="294" t="s">
        <v>1061</v>
      </c>
      <c r="D14" s="592" t="s">
        <v>53</v>
      </c>
      <c r="E14" s="593" t="s">
        <v>1062</v>
      </c>
      <c r="F14" s="296" t="s">
        <v>22</v>
      </c>
      <c r="G14" s="296"/>
      <c r="H14" s="296" t="s">
        <v>55</v>
      </c>
      <c r="I14" s="594">
        <v>132600</v>
      </c>
      <c r="J14" s="75">
        <v>45593</v>
      </c>
      <c r="K14" s="294" t="s">
        <v>1085</v>
      </c>
      <c r="L14" s="48" t="s">
        <v>13</v>
      </c>
      <c r="M14" s="47" t="s">
        <v>1086</v>
      </c>
      <c r="N14" s="48" t="s">
        <v>1093</v>
      </c>
      <c r="O14" s="299">
        <v>132600</v>
      </c>
      <c r="P14" s="7"/>
      <c r="Q14" s="300">
        <f>I14-O14</f>
        <v>0</v>
      </c>
    </row>
    <row r="15" spans="1:19" s="139" customFormat="1" x14ac:dyDescent="0.25">
      <c r="A15" s="128">
        <v>11</v>
      </c>
      <c r="B15" s="129">
        <v>45588</v>
      </c>
      <c r="C15" s="130" t="s">
        <v>1063</v>
      </c>
      <c r="D15" s="302" t="s">
        <v>541</v>
      </c>
      <c r="E15" s="590" t="s">
        <v>1064</v>
      </c>
      <c r="F15" s="133" t="s">
        <v>22</v>
      </c>
      <c r="G15" s="133"/>
      <c r="H15" s="133" t="s">
        <v>12</v>
      </c>
      <c r="I15" s="591">
        <v>424100</v>
      </c>
      <c r="J15" s="129">
        <v>45588</v>
      </c>
      <c r="K15" s="130" t="s">
        <v>1083</v>
      </c>
      <c r="L15" s="131" t="s">
        <v>13</v>
      </c>
      <c r="M15" s="142" t="s">
        <v>1084</v>
      </c>
      <c r="N15" s="131" t="s">
        <v>1082</v>
      </c>
      <c r="O15" s="272">
        <f>387300+36800</f>
        <v>424100</v>
      </c>
      <c r="P15" s="138" t="s">
        <v>188</v>
      </c>
      <c r="Q15" s="300">
        <f t="shared" si="0"/>
        <v>0</v>
      </c>
    </row>
    <row r="16" spans="1:19" s="49" customFormat="1" x14ac:dyDescent="0.25">
      <c r="A16" s="48">
        <v>12</v>
      </c>
      <c r="B16" s="75">
        <v>45588</v>
      </c>
      <c r="C16" s="294" t="s">
        <v>1065</v>
      </c>
      <c r="D16" s="592" t="s">
        <v>1066</v>
      </c>
      <c r="E16" s="296" t="s">
        <v>1067</v>
      </c>
      <c r="F16" s="296" t="s">
        <v>22</v>
      </c>
      <c r="G16" s="296"/>
      <c r="H16" s="296" t="s">
        <v>12</v>
      </c>
      <c r="I16" s="594">
        <v>424100</v>
      </c>
      <c r="J16" s="75">
        <v>45593</v>
      </c>
      <c r="K16" s="294" t="s">
        <v>1085</v>
      </c>
      <c r="L16" s="48" t="s">
        <v>13</v>
      </c>
      <c r="M16" s="47" t="s">
        <v>1086</v>
      </c>
      <c r="N16" s="48" t="s">
        <v>1093</v>
      </c>
      <c r="O16" s="299">
        <v>424100</v>
      </c>
      <c r="P16" s="7"/>
      <c r="Q16" s="300">
        <f t="shared" si="0"/>
        <v>0</v>
      </c>
    </row>
    <row r="17" spans="1:20" s="49" customFormat="1" ht="14.25" customHeight="1" x14ac:dyDescent="0.25">
      <c r="A17" s="48">
        <v>14</v>
      </c>
      <c r="B17" s="75">
        <v>45589</v>
      </c>
      <c r="C17" s="294" t="s">
        <v>1068</v>
      </c>
      <c r="D17" s="592" t="s">
        <v>332</v>
      </c>
      <c r="E17" s="296" t="s">
        <v>1069</v>
      </c>
      <c r="F17" s="296" t="s">
        <v>22</v>
      </c>
      <c r="G17" s="296"/>
      <c r="H17" s="296" t="s">
        <v>12</v>
      </c>
      <c r="I17" s="594">
        <v>440000</v>
      </c>
      <c r="J17" s="75">
        <v>45593</v>
      </c>
      <c r="K17" s="294" t="s">
        <v>1085</v>
      </c>
      <c r="L17" s="48" t="s">
        <v>13</v>
      </c>
      <c r="M17" s="47" t="s">
        <v>1086</v>
      </c>
      <c r="N17" s="48" t="s">
        <v>1093</v>
      </c>
      <c r="O17" s="299">
        <v>440000</v>
      </c>
      <c r="P17" s="7"/>
      <c r="Q17" s="300">
        <f t="shared" si="0"/>
        <v>0</v>
      </c>
    </row>
    <row r="18" spans="1:20" s="49" customFormat="1" x14ac:dyDescent="0.25">
      <c r="A18" s="74">
        <v>15</v>
      </c>
      <c r="B18" s="75">
        <v>45590</v>
      </c>
      <c r="C18" s="294" t="s">
        <v>1070</v>
      </c>
      <c r="D18" s="592" t="s">
        <v>1071</v>
      </c>
      <c r="E18" s="296" t="s">
        <v>1072</v>
      </c>
      <c r="F18" s="296" t="s">
        <v>22</v>
      </c>
      <c r="G18" s="296"/>
      <c r="H18" s="296" t="s">
        <v>12</v>
      </c>
      <c r="I18" s="594">
        <v>424100</v>
      </c>
      <c r="J18" s="75">
        <v>45593</v>
      </c>
      <c r="K18" s="294" t="s">
        <v>1085</v>
      </c>
      <c r="L18" s="48" t="s">
        <v>13</v>
      </c>
      <c r="M18" s="47" t="s">
        <v>1086</v>
      </c>
      <c r="N18" s="48" t="s">
        <v>1093</v>
      </c>
      <c r="O18" s="299">
        <v>424100</v>
      </c>
      <c r="P18" s="7"/>
      <c r="Q18" s="300">
        <f t="shared" si="0"/>
        <v>0</v>
      </c>
    </row>
    <row r="19" spans="1:20" s="49" customFormat="1" x14ac:dyDescent="0.25">
      <c r="A19" s="48">
        <v>16</v>
      </c>
      <c r="B19" s="75">
        <v>45590</v>
      </c>
      <c r="C19" s="294" t="s">
        <v>1073</v>
      </c>
      <c r="D19" s="592" t="s">
        <v>130</v>
      </c>
      <c r="E19" s="296" t="s">
        <v>1074</v>
      </c>
      <c r="F19" s="296" t="s">
        <v>22</v>
      </c>
      <c r="G19" s="593"/>
      <c r="H19" s="593" t="s">
        <v>12</v>
      </c>
      <c r="I19" s="594">
        <v>424100</v>
      </c>
      <c r="J19" s="75">
        <v>45593</v>
      </c>
      <c r="K19" s="294" t="s">
        <v>1085</v>
      </c>
      <c r="L19" s="48" t="s">
        <v>13</v>
      </c>
      <c r="M19" s="47" t="s">
        <v>1086</v>
      </c>
      <c r="N19" s="48" t="s">
        <v>1093</v>
      </c>
      <c r="O19" s="299">
        <v>424100</v>
      </c>
      <c r="P19" s="7"/>
      <c r="Q19" s="300">
        <f t="shared" si="0"/>
        <v>0</v>
      </c>
    </row>
    <row r="20" spans="1:20" s="17" customFormat="1" x14ac:dyDescent="0.25">
      <c r="A20" s="241">
        <v>17</v>
      </c>
      <c r="B20" s="65">
        <v>45590</v>
      </c>
      <c r="C20" s="106" t="s">
        <v>1075</v>
      </c>
      <c r="D20" s="359" t="s">
        <v>1076</v>
      </c>
      <c r="E20" s="150" t="s">
        <v>1077</v>
      </c>
      <c r="F20" s="150" t="s">
        <v>22</v>
      </c>
      <c r="G20" s="574"/>
      <c r="H20" s="574" t="s">
        <v>87</v>
      </c>
      <c r="I20" s="575">
        <v>1816800</v>
      </c>
      <c r="J20" s="65">
        <v>45596</v>
      </c>
      <c r="K20" s="106" t="s">
        <v>1091</v>
      </c>
      <c r="L20" s="15" t="s">
        <v>13</v>
      </c>
      <c r="M20" s="237" t="s">
        <v>1092</v>
      </c>
      <c r="N20" s="15" t="s">
        <v>1096</v>
      </c>
      <c r="O20" s="236">
        <v>1816800</v>
      </c>
      <c r="P20" s="13"/>
      <c r="Q20" s="236">
        <f t="shared" si="0"/>
        <v>0</v>
      </c>
    </row>
    <row r="21" spans="1:20" s="49" customFormat="1" x14ac:dyDescent="0.25">
      <c r="A21" s="48">
        <v>18</v>
      </c>
      <c r="B21" s="75">
        <v>45590</v>
      </c>
      <c r="C21" s="294" t="s">
        <v>1078</v>
      </c>
      <c r="D21" s="592" t="s">
        <v>244</v>
      </c>
      <c r="E21" s="296" t="s">
        <v>1079</v>
      </c>
      <c r="F21" s="296" t="s">
        <v>22</v>
      </c>
      <c r="G21" s="593"/>
      <c r="H21" s="593" t="s">
        <v>82</v>
      </c>
      <c r="I21" s="594">
        <v>17250</v>
      </c>
      <c r="J21" s="75">
        <v>45593</v>
      </c>
      <c r="K21" s="294" t="s">
        <v>1085</v>
      </c>
      <c r="L21" s="48" t="s">
        <v>13</v>
      </c>
      <c r="M21" s="47" t="s">
        <v>1086</v>
      </c>
      <c r="N21" s="48" t="s">
        <v>1093</v>
      </c>
      <c r="O21" s="299">
        <v>17250</v>
      </c>
      <c r="P21" s="7"/>
      <c r="Q21" s="300">
        <f t="shared" si="0"/>
        <v>0</v>
      </c>
    </row>
    <row r="22" spans="1:20" s="49" customFormat="1" x14ac:dyDescent="0.25">
      <c r="A22" s="74">
        <v>19</v>
      </c>
      <c r="B22" s="595">
        <v>45593</v>
      </c>
      <c r="C22" s="294" t="s">
        <v>1080</v>
      </c>
      <c r="D22" s="596" t="s">
        <v>423</v>
      </c>
      <c r="E22" s="296" t="s">
        <v>1081</v>
      </c>
      <c r="F22" s="593" t="s">
        <v>22</v>
      </c>
      <c r="G22" s="593"/>
      <c r="H22" s="593" t="s">
        <v>12</v>
      </c>
      <c r="I22" s="594">
        <v>67200</v>
      </c>
      <c r="J22" s="75">
        <v>45593</v>
      </c>
      <c r="K22" s="294" t="s">
        <v>1085</v>
      </c>
      <c r="L22" s="48" t="s">
        <v>13</v>
      </c>
      <c r="M22" s="47" t="s">
        <v>1086</v>
      </c>
      <c r="N22" s="48" t="s">
        <v>1093</v>
      </c>
      <c r="O22" s="299">
        <v>67200</v>
      </c>
      <c r="P22" s="7"/>
      <c r="Q22" s="300">
        <f t="shared" si="0"/>
        <v>0</v>
      </c>
    </row>
    <row r="23" spans="1:20" s="17" customFormat="1" x14ac:dyDescent="0.25">
      <c r="A23" s="15">
        <v>20</v>
      </c>
      <c r="B23" s="65">
        <v>45595</v>
      </c>
      <c r="C23" s="106" t="s">
        <v>1087</v>
      </c>
      <c r="D23" s="597" t="s">
        <v>74</v>
      </c>
      <c r="E23" s="150" t="s">
        <v>1088</v>
      </c>
      <c r="F23" s="150" t="s">
        <v>22</v>
      </c>
      <c r="G23" s="150"/>
      <c r="H23" s="150" t="s">
        <v>135</v>
      </c>
      <c r="I23" s="306">
        <v>239200</v>
      </c>
      <c r="J23" s="65">
        <v>45596</v>
      </c>
      <c r="K23" s="106" t="s">
        <v>1091</v>
      </c>
      <c r="L23" s="15" t="s">
        <v>13</v>
      </c>
      <c r="M23" s="237" t="s">
        <v>1092</v>
      </c>
      <c r="N23" s="15" t="s">
        <v>1096</v>
      </c>
      <c r="O23" s="236">
        <v>239200</v>
      </c>
      <c r="P23" s="13"/>
      <c r="Q23" s="236">
        <f t="shared" si="0"/>
        <v>0</v>
      </c>
      <c r="R23" s="236"/>
      <c r="T23" s="550"/>
    </row>
    <row r="24" spans="1:20" s="608" customFormat="1" x14ac:dyDescent="0.25">
      <c r="A24" s="598">
        <v>21</v>
      </c>
      <c r="B24" s="599">
        <v>45596</v>
      </c>
      <c r="C24" s="600" t="s">
        <v>1089</v>
      </c>
      <c r="D24" s="601" t="s">
        <v>112</v>
      </c>
      <c r="E24" s="602" t="s">
        <v>1090</v>
      </c>
      <c r="F24" s="602" t="s">
        <v>251</v>
      </c>
      <c r="G24" s="602"/>
      <c r="H24" s="602"/>
      <c r="I24" s="603">
        <v>1909460</v>
      </c>
      <c r="J24" s="599">
        <v>45596</v>
      </c>
      <c r="K24" s="600" t="s">
        <v>1094</v>
      </c>
      <c r="L24" s="604" t="s">
        <v>112</v>
      </c>
      <c r="M24" s="605" t="s">
        <v>1095</v>
      </c>
      <c r="N24" s="604"/>
      <c r="O24" s="606">
        <v>1909460</v>
      </c>
      <c r="P24" s="607" t="s">
        <v>251</v>
      </c>
      <c r="Q24" s="606">
        <f t="shared" si="0"/>
        <v>0</v>
      </c>
      <c r="S24" s="609"/>
    </row>
    <row r="25" spans="1:20" s="1" customFormat="1" x14ac:dyDescent="0.25">
      <c r="A25" s="11">
        <v>22</v>
      </c>
      <c r="B25" s="63"/>
      <c r="C25" s="197"/>
      <c r="D25" s="356"/>
      <c r="E25" s="107"/>
      <c r="F25" s="107"/>
      <c r="G25" s="107"/>
      <c r="H25" s="107"/>
      <c r="I25" s="105"/>
      <c r="J25" s="63"/>
      <c r="K25" s="197"/>
      <c r="L25" s="11"/>
      <c r="M25" s="143"/>
      <c r="N25" s="11"/>
      <c r="O25" s="189"/>
      <c r="P25" s="9"/>
      <c r="Q25" s="189">
        <f t="shared" si="0"/>
        <v>0</v>
      </c>
    </row>
    <row r="26" spans="1:20" s="1" customFormat="1" x14ac:dyDescent="0.25">
      <c r="A26" s="11">
        <v>23</v>
      </c>
      <c r="B26" s="63"/>
      <c r="C26" s="197"/>
      <c r="D26" s="356"/>
      <c r="E26" s="107"/>
      <c r="F26" s="107"/>
      <c r="G26" s="107"/>
      <c r="H26" s="107"/>
      <c r="I26" s="105"/>
      <c r="J26" s="63"/>
      <c r="K26" s="197"/>
      <c r="L26" s="11"/>
      <c r="M26" s="143"/>
      <c r="N26" s="11"/>
      <c r="O26" s="189"/>
      <c r="P26" s="9"/>
      <c r="Q26" s="189">
        <f t="shared" si="0"/>
        <v>0</v>
      </c>
    </row>
    <row r="27" spans="1:20" s="1" customFormat="1" x14ac:dyDescent="0.25">
      <c r="A27" s="11">
        <v>24</v>
      </c>
      <c r="B27" s="63"/>
      <c r="C27" s="197"/>
      <c r="D27" s="356"/>
      <c r="E27" s="107"/>
      <c r="F27" s="107"/>
      <c r="G27" s="107"/>
      <c r="H27" s="107"/>
      <c r="I27" s="105"/>
      <c r="J27" s="63"/>
      <c r="K27" s="197"/>
      <c r="L27" s="11"/>
      <c r="M27" s="143"/>
      <c r="N27" s="11"/>
      <c r="O27" s="189"/>
      <c r="P27" s="9"/>
      <c r="Q27" s="189">
        <f t="shared" si="0"/>
        <v>0</v>
      </c>
      <c r="T27" s="277"/>
    </row>
    <row r="28" spans="1:20" s="1" customFormat="1" x14ac:dyDescent="0.25">
      <c r="A28" s="11">
        <v>25</v>
      </c>
      <c r="B28" s="63"/>
      <c r="C28" s="197"/>
      <c r="D28" s="276"/>
      <c r="E28" s="9"/>
      <c r="F28" s="107"/>
      <c r="G28" s="107"/>
      <c r="H28" s="108"/>
      <c r="I28" s="235"/>
      <c r="J28" s="63"/>
      <c r="K28" s="197"/>
      <c r="L28" s="11"/>
      <c r="M28" s="143"/>
      <c r="N28" s="11"/>
      <c r="O28" s="189"/>
      <c r="P28" s="9"/>
      <c r="Q28" s="189">
        <f t="shared" si="0"/>
        <v>0</v>
      </c>
    </row>
    <row r="29" spans="1:20" s="1" customFormat="1" x14ac:dyDescent="0.25">
      <c r="A29" s="11">
        <v>26</v>
      </c>
      <c r="B29" s="63"/>
      <c r="C29" s="11"/>
      <c r="D29" s="11"/>
      <c r="E29" s="9"/>
      <c r="F29" s="11"/>
      <c r="G29" s="11"/>
      <c r="H29" s="11"/>
      <c r="I29" s="198"/>
      <c r="J29" s="63"/>
      <c r="K29" s="197"/>
      <c r="L29" s="11"/>
      <c r="M29" s="143"/>
      <c r="N29" s="11"/>
      <c r="O29" s="189"/>
      <c r="P29" s="9"/>
      <c r="Q29" s="189">
        <f t="shared" si="0"/>
        <v>0</v>
      </c>
      <c r="S29" s="277"/>
    </row>
    <row r="30" spans="1:20" s="1" customFormat="1" x14ac:dyDescent="0.25">
      <c r="A30" s="11">
        <v>27</v>
      </c>
      <c r="B30" s="63"/>
      <c r="C30" s="197"/>
      <c r="D30" s="356"/>
      <c r="E30" s="107"/>
      <c r="F30" s="107"/>
      <c r="G30" s="107"/>
      <c r="H30" s="107"/>
      <c r="I30" s="105"/>
      <c r="J30" s="63"/>
      <c r="K30" s="197"/>
      <c r="L30" s="11"/>
      <c r="M30" s="143"/>
      <c r="N30" s="11"/>
      <c r="O30" s="189"/>
      <c r="P30" s="9"/>
      <c r="Q30" s="189">
        <f t="shared" si="0"/>
        <v>0</v>
      </c>
    </row>
    <row r="31" spans="1:20" s="1" customFormat="1" x14ac:dyDescent="0.25">
      <c r="A31" s="11">
        <v>28</v>
      </c>
      <c r="B31" s="63"/>
      <c r="C31" s="197"/>
      <c r="D31" s="356"/>
      <c r="E31" s="107"/>
      <c r="F31" s="107"/>
      <c r="G31" s="107"/>
      <c r="H31" s="107"/>
      <c r="I31" s="105"/>
      <c r="J31" s="63"/>
      <c r="K31" s="197"/>
      <c r="L31" s="11"/>
      <c r="M31" s="143"/>
      <c r="N31" s="11"/>
      <c r="O31" s="189"/>
      <c r="P31" s="9"/>
      <c r="Q31" s="189">
        <f t="shared" si="0"/>
        <v>0</v>
      </c>
    </row>
    <row r="32" spans="1:20" s="1" customFormat="1" x14ac:dyDescent="0.25">
      <c r="A32" s="11">
        <v>29</v>
      </c>
      <c r="B32" s="63"/>
      <c r="C32" s="197"/>
      <c r="D32" s="356"/>
      <c r="E32" s="107"/>
      <c r="F32" s="107"/>
      <c r="G32" s="107"/>
      <c r="H32" s="107"/>
      <c r="I32" s="105"/>
      <c r="J32" s="63"/>
      <c r="K32" s="197"/>
      <c r="L32" s="11"/>
      <c r="M32" s="143"/>
      <c r="N32" s="11"/>
      <c r="O32" s="189"/>
      <c r="P32" s="9"/>
      <c r="Q32" s="189"/>
    </row>
    <row r="33" spans="1:19" s="1" customFormat="1" x14ac:dyDescent="0.25">
      <c r="A33" s="11"/>
      <c r="B33" s="63"/>
      <c r="C33" s="197"/>
      <c r="D33" s="356"/>
      <c r="E33" s="107"/>
      <c r="F33" s="107"/>
      <c r="G33" s="107"/>
      <c r="H33" s="107"/>
      <c r="I33" s="105"/>
      <c r="J33" s="63"/>
      <c r="K33" s="197"/>
      <c r="L33" s="11"/>
      <c r="M33" s="143"/>
      <c r="N33" s="11"/>
      <c r="O33" s="189"/>
      <c r="P33" s="9"/>
      <c r="Q33" s="189"/>
    </row>
    <row r="34" spans="1:19" s="1" customFormat="1" x14ac:dyDescent="0.25">
      <c r="A34" s="11"/>
      <c r="B34" s="63"/>
      <c r="C34" s="197"/>
      <c r="D34" s="356"/>
      <c r="E34" s="107"/>
      <c r="F34" s="107"/>
      <c r="G34" s="107"/>
      <c r="H34" s="107"/>
      <c r="I34" s="105"/>
      <c r="J34" s="63"/>
      <c r="K34" s="197"/>
      <c r="L34" s="11"/>
      <c r="M34" s="143"/>
      <c r="N34" s="11"/>
      <c r="O34" s="189"/>
      <c r="P34" s="9"/>
      <c r="Q34" s="189">
        <f t="shared" si="0"/>
        <v>0</v>
      </c>
      <c r="S34" s="277">
        <f>Q54-T27</f>
        <v>0</v>
      </c>
    </row>
    <row r="35" spans="1:19" s="1" customFormat="1" hidden="1" x14ac:dyDescent="0.25">
      <c r="A35" s="11">
        <v>28</v>
      </c>
      <c r="B35" s="63"/>
      <c r="C35" s="197"/>
      <c r="D35" s="11"/>
      <c r="E35" s="107"/>
      <c r="F35" s="107"/>
      <c r="G35" s="107"/>
      <c r="H35" s="108"/>
      <c r="I35" s="105"/>
      <c r="J35" s="63"/>
      <c r="K35" s="197"/>
      <c r="L35" s="11"/>
      <c r="M35" s="143"/>
      <c r="N35" s="11"/>
      <c r="O35" s="189"/>
      <c r="P35" s="9"/>
      <c r="Q35" s="189">
        <f t="shared" si="0"/>
        <v>0</v>
      </c>
    </row>
    <row r="36" spans="1:19" s="1" customFormat="1" hidden="1" x14ac:dyDescent="0.25">
      <c r="A36" s="11">
        <v>29</v>
      </c>
      <c r="B36" s="63"/>
      <c r="C36" s="197"/>
      <c r="D36" s="11"/>
      <c r="E36" s="9"/>
      <c r="F36" s="107"/>
      <c r="G36" s="107"/>
      <c r="H36" s="108"/>
      <c r="I36" s="105"/>
      <c r="J36" s="10"/>
      <c r="K36" s="197"/>
      <c r="L36" s="276"/>
      <c r="M36" s="195"/>
      <c r="N36" s="11"/>
      <c r="O36" s="189"/>
      <c r="P36" s="9"/>
      <c r="Q36" s="189">
        <f t="shared" si="0"/>
        <v>0</v>
      </c>
    </row>
    <row r="37" spans="1:19" s="1" customFormat="1" hidden="1" x14ac:dyDescent="0.25">
      <c r="A37" s="11">
        <v>30</v>
      </c>
      <c r="B37" s="63"/>
      <c r="C37" s="197"/>
      <c r="D37" s="11"/>
      <c r="E37" s="9"/>
      <c r="F37" s="107"/>
      <c r="G37" s="107"/>
      <c r="H37" s="108"/>
      <c r="I37" s="105"/>
      <c r="J37" s="191"/>
      <c r="K37" s="197"/>
      <c r="L37" s="305"/>
      <c r="M37" s="143"/>
      <c r="N37" s="11"/>
      <c r="O37" s="189"/>
      <c r="P37" s="9"/>
      <c r="Q37" s="189">
        <f t="shared" si="0"/>
        <v>0</v>
      </c>
    </row>
    <row r="38" spans="1:19" s="1" customFormat="1" hidden="1" x14ac:dyDescent="0.25">
      <c r="A38" s="11">
        <v>31</v>
      </c>
      <c r="B38" s="63"/>
      <c r="C38" s="197"/>
      <c r="D38" s="11"/>
      <c r="E38" s="9"/>
      <c r="F38" s="107"/>
      <c r="G38" s="107"/>
      <c r="H38" s="108"/>
      <c r="I38" s="357"/>
      <c r="J38" s="191"/>
      <c r="K38" s="197"/>
      <c r="L38" s="305"/>
      <c r="M38" s="143"/>
      <c r="N38" s="11"/>
      <c r="O38" s="189"/>
      <c r="P38" s="9"/>
      <c r="Q38" s="189">
        <f t="shared" si="0"/>
        <v>0</v>
      </c>
    </row>
    <row r="39" spans="1:19" s="1" customFormat="1" hidden="1" x14ac:dyDescent="0.25">
      <c r="A39" s="11">
        <v>32</v>
      </c>
      <c r="B39" s="63"/>
      <c r="C39" s="197"/>
      <c r="D39" s="276"/>
      <c r="E39" s="107"/>
      <c r="F39" s="107"/>
      <c r="G39" s="107"/>
      <c r="H39" s="108"/>
      <c r="I39" s="105"/>
      <c r="J39" s="191"/>
      <c r="K39" s="197"/>
      <c r="L39" s="305"/>
      <c r="M39" s="143"/>
      <c r="N39" s="11"/>
      <c r="O39" s="189"/>
      <c r="P39" s="9"/>
      <c r="Q39" s="189">
        <f t="shared" si="0"/>
        <v>0</v>
      </c>
    </row>
    <row r="40" spans="1:19" s="1" customFormat="1" hidden="1" x14ac:dyDescent="0.25">
      <c r="A40" s="11"/>
      <c r="B40" s="63"/>
      <c r="C40" s="197"/>
      <c r="D40" s="276"/>
      <c r="E40" s="107"/>
      <c r="F40" s="107"/>
      <c r="G40" s="107"/>
      <c r="H40" s="108"/>
      <c r="I40" s="105"/>
      <c r="J40" s="191"/>
      <c r="K40" s="197"/>
      <c r="L40" s="305"/>
      <c r="M40" s="143"/>
      <c r="N40" s="11"/>
      <c r="O40" s="189"/>
      <c r="P40" s="9"/>
      <c r="Q40" s="189">
        <f t="shared" si="0"/>
        <v>0</v>
      </c>
    </row>
    <row r="41" spans="1:19" s="1" customFormat="1" hidden="1" x14ac:dyDescent="0.25">
      <c r="A41" s="11">
        <v>33</v>
      </c>
      <c r="B41" s="63"/>
      <c r="C41" s="197"/>
      <c r="D41" s="276"/>
      <c r="E41" s="107"/>
      <c r="F41" s="107"/>
      <c r="G41" s="107"/>
      <c r="H41" s="108"/>
      <c r="I41" s="105"/>
      <c r="J41" s="191"/>
      <c r="K41" s="197"/>
      <c r="L41" s="305"/>
      <c r="M41" s="143"/>
      <c r="N41" s="11"/>
      <c r="O41" s="189"/>
      <c r="P41" s="9"/>
      <c r="Q41" s="189">
        <f t="shared" si="0"/>
        <v>0</v>
      </c>
    </row>
    <row r="42" spans="1:19" s="1" customFormat="1" hidden="1" x14ac:dyDescent="0.25">
      <c r="A42" s="11">
        <v>34</v>
      </c>
      <c r="B42" s="63"/>
      <c r="C42" s="197"/>
      <c r="D42" s="276"/>
      <c r="E42" s="107"/>
      <c r="F42" s="107"/>
      <c r="G42" s="107"/>
      <c r="H42" s="108"/>
      <c r="I42" s="105"/>
      <c r="J42" s="191"/>
      <c r="K42" s="197"/>
      <c r="L42" s="305"/>
      <c r="M42" s="143"/>
      <c r="N42" s="11"/>
      <c r="O42" s="189"/>
      <c r="P42" s="9"/>
      <c r="Q42" s="189">
        <f t="shared" si="0"/>
        <v>0</v>
      </c>
    </row>
    <row r="43" spans="1:19" s="1" customFormat="1" hidden="1" x14ac:dyDescent="0.25">
      <c r="A43" s="11">
        <v>35</v>
      </c>
      <c r="B43" s="63"/>
      <c r="C43" s="197"/>
      <c r="D43" s="276"/>
      <c r="E43" s="9"/>
      <c r="F43" s="107"/>
      <c r="G43" s="107"/>
      <c r="H43" s="108"/>
      <c r="I43" s="105"/>
      <c r="J43" s="191"/>
      <c r="K43" s="197"/>
      <c r="L43" s="305"/>
      <c r="M43" s="143"/>
      <c r="N43" s="11"/>
      <c r="O43" s="189"/>
      <c r="P43" s="9"/>
      <c r="Q43" s="189">
        <f t="shared" si="0"/>
        <v>0</v>
      </c>
    </row>
    <row r="44" spans="1:19" s="1" customFormat="1" hidden="1" x14ac:dyDescent="0.25">
      <c r="A44" s="11">
        <v>36</v>
      </c>
      <c r="B44" s="63"/>
      <c r="C44" s="197"/>
      <c r="D44" s="276"/>
      <c r="E44" s="9"/>
      <c r="F44" s="107"/>
      <c r="G44" s="107"/>
      <c r="H44" s="108"/>
      <c r="I44" s="105"/>
      <c r="J44" s="191"/>
      <c r="K44" s="197"/>
      <c r="L44" s="305"/>
      <c r="M44" s="143"/>
      <c r="N44" s="11"/>
      <c r="O44" s="189"/>
      <c r="P44" s="9"/>
      <c r="Q44" s="189">
        <f t="shared" si="0"/>
        <v>0</v>
      </c>
    </row>
    <row r="45" spans="1:19" s="1" customFormat="1" hidden="1" x14ac:dyDescent="0.25">
      <c r="A45" s="11">
        <v>37</v>
      </c>
      <c r="B45" s="63"/>
      <c r="C45" s="197"/>
      <c r="D45" s="276"/>
      <c r="E45" s="9"/>
      <c r="F45" s="107"/>
      <c r="G45" s="107"/>
      <c r="H45" s="108"/>
      <c r="I45" s="105"/>
      <c r="J45" s="191"/>
      <c r="K45" s="197"/>
      <c r="L45" s="305"/>
      <c r="M45" s="143"/>
      <c r="N45" s="11"/>
      <c r="O45" s="189"/>
      <c r="P45" s="9"/>
      <c r="Q45" s="189">
        <f t="shared" si="0"/>
        <v>0</v>
      </c>
    </row>
    <row r="46" spans="1:19" s="1" customFormat="1" hidden="1" x14ac:dyDescent="0.25">
      <c r="A46" s="11">
        <v>38</v>
      </c>
      <c r="B46" s="63"/>
      <c r="C46" s="197"/>
      <c r="D46" s="276"/>
      <c r="E46" s="9"/>
      <c r="F46" s="107"/>
      <c r="G46" s="107"/>
      <c r="H46" s="108"/>
      <c r="I46" s="105"/>
      <c r="J46" s="191"/>
      <c r="K46" s="197"/>
      <c r="L46" s="305"/>
      <c r="M46" s="143"/>
      <c r="N46" s="11"/>
      <c r="O46" s="189"/>
      <c r="P46" s="9"/>
      <c r="Q46" s="189">
        <f t="shared" si="0"/>
        <v>0</v>
      </c>
    </row>
    <row r="47" spans="1:19" s="1" customFormat="1" hidden="1" x14ac:dyDescent="0.25">
      <c r="A47" s="11">
        <v>39</v>
      </c>
      <c r="B47" s="63"/>
      <c r="C47" s="197"/>
      <c r="D47" s="276"/>
      <c r="E47" s="107"/>
      <c r="F47" s="107"/>
      <c r="G47" s="107"/>
      <c r="H47" s="356"/>
      <c r="I47" s="105"/>
      <c r="J47" s="191"/>
      <c r="K47" s="197"/>
      <c r="L47" s="305"/>
      <c r="M47" s="143"/>
      <c r="N47" s="11"/>
      <c r="O47" s="189"/>
      <c r="P47" s="9"/>
      <c r="Q47" s="189">
        <f t="shared" si="0"/>
        <v>0</v>
      </c>
    </row>
    <row r="48" spans="1:19" s="1" customFormat="1" hidden="1" x14ac:dyDescent="0.25">
      <c r="A48" s="11">
        <v>40</v>
      </c>
      <c r="B48" s="63"/>
      <c r="C48" s="197"/>
      <c r="D48" s="276"/>
      <c r="E48" s="9"/>
      <c r="F48" s="194"/>
      <c r="G48" s="107"/>
      <c r="H48" s="356"/>
      <c r="I48" s="105"/>
      <c r="J48" s="191"/>
      <c r="K48" s="197"/>
      <c r="L48" s="305"/>
      <c r="M48" s="143"/>
      <c r="N48" s="11"/>
      <c r="O48" s="189"/>
      <c r="P48" s="9"/>
      <c r="Q48" s="189">
        <f t="shared" si="0"/>
        <v>0</v>
      </c>
    </row>
    <row r="49" spans="1:17" s="1" customFormat="1" hidden="1" x14ac:dyDescent="0.25">
      <c r="A49" s="11">
        <v>41</v>
      </c>
      <c r="B49" s="63"/>
      <c r="C49" s="197"/>
      <c r="D49" s="276"/>
      <c r="E49" s="9"/>
      <c r="F49" s="107"/>
      <c r="G49" s="107"/>
      <c r="H49" s="108"/>
      <c r="I49" s="105"/>
      <c r="J49" s="191"/>
      <c r="K49" s="197"/>
      <c r="L49" s="305"/>
      <c r="M49" s="143"/>
      <c r="N49" s="11"/>
      <c r="O49" s="189"/>
      <c r="P49" s="9"/>
      <c r="Q49" s="189">
        <f t="shared" si="0"/>
        <v>0</v>
      </c>
    </row>
    <row r="50" spans="1:17" s="1" customFormat="1" hidden="1" x14ac:dyDescent="0.25">
      <c r="A50" s="11">
        <v>42</v>
      </c>
      <c r="B50" s="63"/>
      <c r="C50" s="197"/>
      <c r="D50" s="276"/>
      <c r="E50" s="107"/>
      <c r="F50" s="107"/>
      <c r="G50" s="107"/>
      <c r="H50" s="108"/>
      <c r="I50" s="105"/>
      <c r="J50" s="191"/>
      <c r="K50" s="197"/>
      <c r="L50" s="305"/>
      <c r="M50" s="143"/>
      <c r="N50" s="11"/>
      <c r="O50" s="189"/>
      <c r="P50" s="9"/>
      <c r="Q50" s="189">
        <f t="shared" si="0"/>
        <v>0</v>
      </c>
    </row>
    <row r="51" spans="1:17" s="1" customFormat="1" hidden="1" x14ac:dyDescent="0.25">
      <c r="A51" s="11">
        <v>43</v>
      </c>
      <c r="B51" s="63"/>
      <c r="C51" s="197"/>
      <c r="D51" s="276"/>
      <c r="E51" s="107"/>
      <c r="F51" s="194"/>
      <c r="G51" s="194"/>
      <c r="H51" s="108"/>
      <c r="I51" s="105"/>
      <c r="J51" s="191"/>
      <c r="K51" s="197"/>
      <c r="L51" s="305"/>
      <c r="M51" s="143"/>
      <c r="N51" s="11"/>
      <c r="O51" s="189"/>
      <c r="P51" s="9"/>
      <c r="Q51" s="189">
        <f t="shared" si="0"/>
        <v>0</v>
      </c>
    </row>
    <row r="52" spans="1:17" s="1" customFormat="1" hidden="1" x14ac:dyDescent="0.25">
      <c r="A52" s="11">
        <v>44</v>
      </c>
      <c r="B52" s="63"/>
      <c r="C52" s="197"/>
      <c r="D52" s="276"/>
      <c r="E52" s="107"/>
      <c r="F52" s="194"/>
      <c r="G52" s="194"/>
      <c r="H52" s="108"/>
      <c r="I52" s="105"/>
      <c r="J52" s="191"/>
      <c r="K52" s="197"/>
      <c r="L52" s="305"/>
      <c r="M52" s="143"/>
      <c r="N52" s="11"/>
      <c r="O52" s="189"/>
      <c r="P52" s="9"/>
      <c r="Q52" s="189">
        <f t="shared" si="0"/>
        <v>0</v>
      </c>
    </row>
    <row r="53" spans="1:17" s="1" customFormat="1" hidden="1" x14ac:dyDescent="0.25">
      <c r="A53" s="11"/>
      <c r="B53" s="10"/>
      <c r="C53" s="197"/>
      <c r="D53" s="276"/>
      <c r="E53" s="195"/>
      <c r="F53" s="194"/>
      <c r="G53" s="193"/>
      <c r="H53" s="192"/>
      <c r="I53" s="2"/>
      <c r="J53" s="63"/>
      <c r="K53" s="197"/>
      <c r="L53" s="11"/>
      <c r="M53" s="143"/>
      <c r="N53" s="11"/>
      <c r="O53" s="189"/>
      <c r="P53" s="9"/>
      <c r="Q53" s="189">
        <f t="shared" si="0"/>
        <v>0</v>
      </c>
    </row>
    <row r="54" spans="1:17" s="1" customFormat="1" ht="36" x14ac:dyDescent="0.25">
      <c r="A54" s="636" t="s">
        <v>18</v>
      </c>
      <c r="B54" s="637"/>
      <c r="C54" s="637"/>
      <c r="D54" s="637"/>
      <c r="E54" s="637"/>
      <c r="F54" s="637"/>
      <c r="G54" s="637"/>
      <c r="H54" s="637"/>
      <c r="I54" s="637"/>
      <c r="J54" s="641"/>
      <c r="K54" s="641"/>
      <c r="L54" s="641"/>
      <c r="M54" s="641"/>
      <c r="N54" s="637"/>
      <c r="O54" s="637"/>
      <c r="P54" s="638"/>
      <c r="Q54" s="188">
        <f>SUM(Q5:Q53)</f>
        <v>0</v>
      </c>
    </row>
    <row r="55" spans="1:17" x14ac:dyDescent="0.25">
      <c r="K55"/>
    </row>
    <row r="56" spans="1:17" x14ac:dyDescent="0.25">
      <c r="K56"/>
      <c r="P56" t="s">
        <v>398</v>
      </c>
      <c r="Q56" s="168">
        <f>Q441</f>
        <v>0</v>
      </c>
    </row>
    <row r="57" spans="1:17" x14ac:dyDescent="0.25">
      <c r="A57" s="169"/>
      <c r="B57" s="170"/>
      <c r="C57" s="171"/>
      <c r="D57" s="172"/>
      <c r="E57" s="171"/>
      <c r="F57" s="173"/>
      <c r="G57" s="174"/>
      <c r="H57" s="187"/>
      <c r="K57"/>
    </row>
    <row r="58" spans="1:17" x14ac:dyDescent="0.25">
      <c r="K58"/>
    </row>
    <row r="59" spans="1:17" x14ac:dyDescent="0.25">
      <c r="K59"/>
    </row>
    <row r="60" spans="1:17" x14ac:dyDescent="0.25">
      <c r="K60"/>
    </row>
    <row r="61" spans="1:17" x14ac:dyDescent="0.25">
      <c r="K61"/>
    </row>
    <row r="62" spans="1:17" x14ac:dyDescent="0.25">
      <c r="K62"/>
    </row>
    <row r="63" spans="1:17" x14ac:dyDescent="0.25">
      <c r="K63"/>
    </row>
    <row r="64" spans="1:17" x14ac:dyDescent="0.25">
      <c r="K64"/>
    </row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</sheetData>
  <mergeCells count="16">
    <mergeCell ref="A54:P54"/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  <mergeCell ref="P3:P4"/>
    <mergeCell ref="Q3:Q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978"/>
  <sheetViews>
    <sheetView topLeftCell="L22" workbookViewId="0">
      <selection activeCell="P33" sqref="P33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6" width="12.7109375" customWidth="1"/>
    <col min="7" max="7" width="0.140625" hidden="1" customWidth="1"/>
    <col min="8" max="8" width="14.5703125" customWidth="1"/>
    <col min="9" max="9" width="13.85546875" customWidth="1"/>
    <col min="10" max="10" width="21.42578125" customWidth="1"/>
    <col min="11" max="11" width="42.7109375" style="12" customWidth="1"/>
    <col min="12" max="12" width="20.28515625" customWidth="1"/>
    <col min="13" max="13" width="18.42578125" customWidth="1"/>
    <col min="14" max="14" width="39.28515625" customWidth="1"/>
    <col min="15" max="15" width="13.7109375" customWidth="1"/>
    <col min="16" max="16" width="27.2851562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82" ht="15" customHeight="1" x14ac:dyDescent="0.25">
      <c r="A1" s="639" t="s">
        <v>11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82" ht="15" customHeight="1" x14ac:dyDescent="0.25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</row>
    <row r="3" spans="1:82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42" t="s">
        <v>4</v>
      </c>
      <c r="K3" s="631" t="s">
        <v>5</v>
      </c>
      <c r="L3" s="275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82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42"/>
      <c r="K4" s="631"/>
      <c r="L4" s="275"/>
      <c r="M4" s="631"/>
      <c r="N4" s="631"/>
      <c r="O4" s="631"/>
      <c r="P4" s="631"/>
      <c r="Q4" s="633"/>
    </row>
    <row r="5" spans="1:82" s="26" customFormat="1" x14ac:dyDescent="0.25">
      <c r="A5" s="80">
        <v>1</v>
      </c>
      <c r="B5" s="81">
        <v>45600</v>
      </c>
      <c r="C5" s="261" t="s">
        <v>1097</v>
      </c>
      <c r="D5" s="581" t="s">
        <v>244</v>
      </c>
      <c r="E5" s="293" t="s">
        <v>1098</v>
      </c>
      <c r="F5" s="260" t="s">
        <v>22</v>
      </c>
      <c r="G5" s="582"/>
      <c r="H5" s="611" t="s">
        <v>82</v>
      </c>
      <c r="I5" s="583">
        <v>61800</v>
      </c>
      <c r="J5" s="81">
        <v>45615</v>
      </c>
      <c r="K5" s="261" t="s">
        <v>1156</v>
      </c>
      <c r="L5" s="25" t="s">
        <v>13</v>
      </c>
      <c r="M5" s="293" t="s">
        <v>1157</v>
      </c>
      <c r="N5" s="25" t="s">
        <v>1170</v>
      </c>
      <c r="O5" s="389">
        <v>61800</v>
      </c>
      <c r="P5" s="22" t="s">
        <v>8</v>
      </c>
      <c r="Q5" s="252">
        <f>I5-O5</f>
        <v>0</v>
      </c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</row>
    <row r="6" spans="1:82" s="26" customFormat="1" ht="13.5" customHeight="1" x14ac:dyDescent="0.25">
      <c r="A6" s="25">
        <v>2</v>
      </c>
      <c r="B6" s="81">
        <v>45600</v>
      </c>
      <c r="C6" s="261" t="s">
        <v>1099</v>
      </c>
      <c r="D6" s="581" t="s">
        <v>205</v>
      </c>
      <c r="E6" s="293" t="s">
        <v>1100</v>
      </c>
      <c r="F6" s="260" t="s">
        <v>86</v>
      </c>
      <c r="G6" s="582"/>
      <c r="H6" s="611" t="s">
        <v>173</v>
      </c>
      <c r="I6" s="583">
        <v>200000</v>
      </c>
      <c r="J6" s="81">
        <v>45615</v>
      </c>
      <c r="K6" s="261" t="s">
        <v>1156</v>
      </c>
      <c r="L6" s="25" t="s">
        <v>13</v>
      </c>
      <c r="M6" s="293" t="s">
        <v>1157</v>
      </c>
      <c r="N6" s="25" t="s">
        <v>1170</v>
      </c>
      <c r="O6" s="389">
        <v>200000</v>
      </c>
      <c r="P6" s="22" t="s">
        <v>8</v>
      </c>
      <c r="Q6" s="252">
        <f>I6-O6</f>
        <v>0</v>
      </c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</row>
    <row r="7" spans="1:82" s="26" customFormat="1" ht="15.75" customHeight="1" x14ac:dyDescent="0.25">
      <c r="A7" s="80">
        <v>3</v>
      </c>
      <c r="B7" s="81">
        <v>45601</v>
      </c>
      <c r="C7" s="261" t="s">
        <v>1101</v>
      </c>
      <c r="D7" s="581" t="s">
        <v>1102</v>
      </c>
      <c r="E7" s="260" t="s">
        <v>1103</v>
      </c>
      <c r="F7" s="260" t="s">
        <v>22</v>
      </c>
      <c r="G7" s="260"/>
      <c r="H7" s="611" t="s">
        <v>12</v>
      </c>
      <c r="I7" s="583">
        <v>424000</v>
      </c>
      <c r="J7" s="81">
        <v>45615</v>
      </c>
      <c r="K7" s="261" t="s">
        <v>1156</v>
      </c>
      <c r="L7" s="25" t="s">
        <v>13</v>
      </c>
      <c r="M7" s="293" t="s">
        <v>1157</v>
      </c>
      <c r="N7" s="25" t="s">
        <v>1170</v>
      </c>
      <c r="O7" s="253">
        <v>424000</v>
      </c>
      <c r="P7" s="22" t="s">
        <v>8</v>
      </c>
      <c r="Q7" s="252">
        <f>I7-O7</f>
        <v>0</v>
      </c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</row>
    <row r="8" spans="1:82" s="26" customFormat="1" x14ac:dyDescent="0.25">
      <c r="A8" s="25">
        <v>4</v>
      </c>
      <c r="B8" s="81">
        <v>45601</v>
      </c>
      <c r="C8" s="261" t="s">
        <v>1104</v>
      </c>
      <c r="D8" s="25" t="s">
        <v>140</v>
      </c>
      <c r="E8" s="260" t="s">
        <v>1105</v>
      </c>
      <c r="F8" s="259" t="s">
        <v>22</v>
      </c>
      <c r="G8" s="292"/>
      <c r="H8" s="259" t="s">
        <v>12</v>
      </c>
      <c r="I8" s="21">
        <v>424000</v>
      </c>
      <c r="J8" s="81">
        <v>45615</v>
      </c>
      <c r="K8" s="261" t="s">
        <v>1156</v>
      </c>
      <c r="L8" s="25" t="s">
        <v>13</v>
      </c>
      <c r="M8" s="293" t="s">
        <v>1157</v>
      </c>
      <c r="N8" s="25" t="s">
        <v>1170</v>
      </c>
      <c r="O8" s="253">
        <v>424000</v>
      </c>
      <c r="P8" s="22" t="s">
        <v>8</v>
      </c>
      <c r="Q8" s="252">
        <f>I8-O8</f>
        <v>0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</row>
    <row r="9" spans="1:82" s="1" customFormat="1" x14ac:dyDescent="0.25">
      <c r="A9" s="64">
        <v>5</v>
      </c>
      <c r="B9" s="63">
        <v>45601</v>
      </c>
      <c r="C9" s="106" t="s">
        <v>1106</v>
      </c>
      <c r="D9" s="11" t="s">
        <v>14</v>
      </c>
      <c r="E9" s="143" t="s">
        <v>1107</v>
      </c>
      <c r="F9" s="109" t="s">
        <v>22</v>
      </c>
      <c r="G9" s="498"/>
      <c r="H9" s="109" t="s">
        <v>12</v>
      </c>
      <c r="I9" s="105">
        <v>2027150</v>
      </c>
      <c r="J9" s="63">
        <v>45601</v>
      </c>
      <c r="K9" s="197" t="s">
        <v>1110</v>
      </c>
      <c r="L9" s="11" t="s">
        <v>13</v>
      </c>
      <c r="M9" s="143" t="s">
        <v>1111</v>
      </c>
      <c r="N9" s="11" t="s">
        <v>1113</v>
      </c>
      <c r="O9" s="268">
        <v>2027150</v>
      </c>
      <c r="P9" s="9" t="s">
        <v>1112</v>
      </c>
      <c r="Q9" s="189">
        <f>I9-O9</f>
        <v>0</v>
      </c>
    </row>
    <row r="10" spans="1:82" s="1" customFormat="1" x14ac:dyDescent="0.25">
      <c r="A10" s="11">
        <v>6</v>
      </c>
      <c r="B10" s="63">
        <v>45601</v>
      </c>
      <c r="C10" s="106" t="s">
        <v>1108</v>
      </c>
      <c r="D10" s="11" t="s">
        <v>14</v>
      </c>
      <c r="E10" s="109" t="s">
        <v>1109</v>
      </c>
      <c r="F10" s="107" t="s">
        <v>22</v>
      </c>
      <c r="G10" s="107"/>
      <c r="H10" s="107" t="s">
        <v>12</v>
      </c>
      <c r="I10" s="105">
        <v>281600</v>
      </c>
      <c r="J10" s="63">
        <v>45601</v>
      </c>
      <c r="K10" s="197" t="s">
        <v>1110</v>
      </c>
      <c r="L10" s="11" t="s">
        <v>13</v>
      </c>
      <c r="M10" s="143" t="s">
        <v>1111</v>
      </c>
      <c r="N10" s="11" t="s">
        <v>1113</v>
      </c>
      <c r="O10" s="268">
        <v>281600</v>
      </c>
      <c r="P10" s="9" t="s">
        <v>1112</v>
      </c>
      <c r="Q10" s="189">
        <f t="shared" ref="Q10:Q53" si="0">I10-O10</f>
        <v>0</v>
      </c>
      <c r="S10" s="277"/>
    </row>
    <row r="11" spans="1:82" s="26" customFormat="1" x14ac:dyDescent="0.25">
      <c r="A11" s="80">
        <v>7</v>
      </c>
      <c r="B11" s="81">
        <v>45603</v>
      </c>
      <c r="C11" s="261" t="s">
        <v>1114</v>
      </c>
      <c r="D11" s="25" t="s">
        <v>1115</v>
      </c>
      <c r="E11" s="260" t="s">
        <v>1116</v>
      </c>
      <c r="F11" s="259" t="s">
        <v>22</v>
      </c>
      <c r="G11" s="259"/>
      <c r="H11" s="259" t="s">
        <v>12</v>
      </c>
      <c r="I11" s="354">
        <v>551900</v>
      </c>
      <c r="J11" s="81">
        <v>45615</v>
      </c>
      <c r="K11" s="261" t="s">
        <v>1156</v>
      </c>
      <c r="L11" s="25" t="s">
        <v>13</v>
      </c>
      <c r="M11" s="293" t="s">
        <v>1157</v>
      </c>
      <c r="N11" s="25" t="s">
        <v>1170</v>
      </c>
      <c r="O11" s="253">
        <v>551900</v>
      </c>
      <c r="P11" s="22" t="s">
        <v>8</v>
      </c>
      <c r="Q11" s="252">
        <f t="shared" si="0"/>
        <v>0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</row>
    <row r="12" spans="1:82" s="26" customFormat="1" x14ac:dyDescent="0.25">
      <c r="A12" s="25">
        <v>8</v>
      </c>
      <c r="B12" s="81">
        <v>45603</v>
      </c>
      <c r="C12" s="261" t="s">
        <v>1117</v>
      </c>
      <c r="D12" s="25" t="s">
        <v>1118</v>
      </c>
      <c r="E12" s="260" t="s">
        <v>1119</v>
      </c>
      <c r="F12" s="259" t="s">
        <v>22</v>
      </c>
      <c r="G12" s="259"/>
      <c r="H12" s="259" t="s">
        <v>12</v>
      </c>
      <c r="I12" s="354">
        <v>93000</v>
      </c>
      <c r="J12" s="81">
        <v>45615</v>
      </c>
      <c r="K12" s="261" t="s">
        <v>1156</v>
      </c>
      <c r="L12" s="25" t="s">
        <v>13</v>
      </c>
      <c r="M12" s="293" t="s">
        <v>1157</v>
      </c>
      <c r="N12" s="25" t="s">
        <v>1170</v>
      </c>
      <c r="O12" s="253">
        <v>93000</v>
      </c>
      <c r="P12" s="22" t="s">
        <v>8</v>
      </c>
      <c r="Q12" s="252">
        <f t="shared" si="0"/>
        <v>0</v>
      </c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</row>
    <row r="13" spans="1:82" s="26" customFormat="1" x14ac:dyDescent="0.25">
      <c r="A13" s="80">
        <v>9</v>
      </c>
      <c r="B13" s="81">
        <v>45603</v>
      </c>
      <c r="C13" s="261" t="s">
        <v>1120</v>
      </c>
      <c r="D13" s="25" t="s">
        <v>1121</v>
      </c>
      <c r="E13" s="260" t="s">
        <v>1122</v>
      </c>
      <c r="F13" s="259" t="s">
        <v>22</v>
      </c>
      <c r="G13" s="259"/>
      <c r="H13" s="259" t="s">
        <v>12</v>
      </c>
      <c r="I13" s="354">
        <v>424000</v>
      </c>
      <c r="J13" s="81">
        <v>45615</v>
      </c>
      <c r="K13" s="261" t="s">
        <v>1156</v>
      </c>
      <c r="L13" s="25" t="s">
        <v>13</v>
      </c>
      <c r="M13" s="293" t="s">
        <v>1157</v>
      </c>
      <c r="N13" s="25" t="s">
        <v>1170</v>
      </c>
      <c r="O13" s="253">
        <v>424000</v>
      </c>
      <c r="P13" s="22" t="s">
        <v>8</v>
      </c>
      <c r="Q13" s="252">
        <f t="shared" si="0"/>
        <v>0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</row>
    <row r="14" spans="1:82" s="17" customFormat="1" x14ac:dyDescent="0.25">
      <c r="A14" s="15">
        <v>10</v>
      </c>
      <c r="B14" s="65">
        <v>45603</v>
      </c>
      <c r="C14" s="106" t="s">
        <v>1123</v>
      </c>
      <c r="D14" s="15" t="s">
        <v>1124</v>
      </c>
      <c r="E14" s="150" t="s">
        <v>1125</v>
      </c>
      <c r="F14" s="150" t="s">
        <v>22</v>
      </c>
      <c r="G14" s="150"/>
      <c r="H14" s="150" t="s">
        <v>12</v>
      </c>
      <c r="I14" s="306">
        <v>1217100</v>
      </c>
      <c r="J14" s="65">
        <v>45604</v>
      </c>
      <c r="K14" s="106" t="s">
        <v>1141</v>
      </c>
      <c r="L14" s="15" t="s">
        <v>13</v>
      </c>
      <c r="M14" s="237" t="s">
        <v>1142</v>
      </c>
      <c r="N14" s="15" t="s">
        <v>1174</v>
      </c>
      <c r="O14" s="269">
        <f>930000+287100</f>
        <v>1217100</v>
      </c>
      <c r="P14" s="13" t="s">
        <v>44</v>
      </c>
      <c r="Q14" s="236">
        <f t="shared" si="0"/>
        <v>0</v>
      </c>
      <c r="R14" s="26">
        <v>287100</v>
      </c>
      <c r="S14" s="17" t="s">
        <v>12</v>
      </c>
    </row>
    <row r="15" spans="1:82" s="26" customFormat="1" x14ac:dyDescent="0.25">
      <c r="A15" s="80">
        <v>11</v>
      </c>
      <c r="B15" s="81">
        <v>45603</v>
      </c>
      <c r="C15" s="261" t="s">
        <v>1126</v>
      </c>
      <c r="D15" s="25" t="s">
        <v>1127</v>
      </c>
      <c r="E15" s="259" t="s">
        <v>1128</v>
      </c>
      <c r="F15" s="259" t="s">
        <v>22</v>
      </c>
      <c r="G15" s="259"/>
      <c r="H15" s="259" t="s">
        <v>12</v>
      </c>
      <c r="I15" s="354">
        <v>98800</v>
      </c>
      <c r="J15" s="81">
        <v>45615</v>
      </c>
      <c r="K15" s="261" t="s">
        <v>1156</v>
      </c>
      <c r="L15" s="25" t="s">
        <v>13</v>
      </c>
      <c r="M15" s="293" t="s">
        <v>1157</v>
      </c>
      <c r="N15" s="25" t="s">
        <v>1170</v>
      </c>
      <c r="O15" s="253">
        <v>98800</v>
      </c>
      <c r="P15" s="22" t="s">
        <v>8</v>
      </c>
      <c r="Q15" s="252">
        <f t="shared" si="0"/>
        <v>0</v>
      </c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</row>
    <row r="16" spans="1:82" s="26" customFormat="1" x14ac:dyDescent="0.25">
      <c r="A16" s="25">
        <v>12</v>
      </c>
      <c r="B16" s="81">
        <v>45603</v>
      </c>
      <c r="C16" s="261" t="s">
        <v>1129</v>
      </c>
      <c r="D16" s="25" t="s">
        <v>211</v>
      </c>
      <c r="E16" s="259" t="s">
        <v>1130</v>
      </c>
      <c r="F16" s="259" t="s">
        <v>22</v>
      </c>
      <c r="G16" s="259"/>
      <c r="H16" s="259" t="s">
        <v>12</v>
      </c>
      <c r="I16" s="354">
        <v>533500</v>
      </c>
      <c r="J16" s="81">
        <v>45615</v>
      </c>
      <c r="K16" s="261" t="s">
        <v>1156</v>
      </c>
      <c r="L16" s="25" t="s">
        <v>13</v>
      </c>
      <c r="M16" s="293" t="s">
        <v>1157</v>
      </c>
      <c r="N16" s="25" t="s">
        <v>1175</v>
      </c>
      <c r="O16" s="253">
        <f>447500+86000</f>
        <v>533500</v>
      </c>
      <c r="P16" s="402" t="s">
        <v>1171</v>
      </c>
      <c r="Q16" s="252">
        <f t="shared" si="0"/>
        <v>0</v>
      </c>
      <c r="R16" s="26">
        <v>86000</v>
      </c>
      <c r="S16" s="17" t="s">
        <v>12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</row>
    <row r="17" spans="1:82" s="26" customFormat="1" ht="14.25" customHeight="1" x14ac:dyDescent="0.25">
      <c r="A17" s="25">
        <v>14</v>
      </c>
      <c r="B17" s="81">
        <v>45603</v>
      </c>
      <c r="C17" s="261" t="s">
        <v>1131</v>
      </c>
      <c r="D17" s="25" t="s">
        <v>443</v>
      </c>
      <c r="E17" s="259" t="s">
        <v>1132</v>
      </c>
      <c r="F17" s="259" t="s">
        <v>22</v>
      </c>
      <c r="G17" s="259"/>
      <c r="H17" s="259" t="s">
        <v>82</v>
      </c>
      <c r="I17" s="354">
        <v>14100</v>
      </c>
      <c r="J17" s="81">
        <v>45615</v>
      </c>
      <c r="K17" s="261" t="s">
        <v>1156</v>
      </c>
      <c r="L17" s="25" t="s">
        <v>13</v>
      </c>
      <c r="M17" s="293" t="s">
        <v>1157</v>
      </c>
      <c r="N17" s="25" t="s">
        <v>1170</v>
      </c>
      <c r="O17" s="389">
        <v>14100</v>
      </c>
      <c r="P17" s="22" t="s">
        <v>8</v>
      </c>
      <c r="Q17" s="252">
        <f t="shared" si="0"/>
        <v>0</v>
      </c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</row>
    <row r="18" spans="1:82" s="17" customFormat="1" x14ac:dyDescent="0.25">
      <c r="A18" s="241">
        <v>15</v>
      </c>
      <c r="B18" s="65">
        <v>45604</v>
      </c>
      <c r="C18" s="106" t="s">
        <v>1133</v>
      </c>
      <c r="D18" s="15" t="s">
        <v>13</v>
      </c>
      <c r="E18" s="17" t="s">
        <v>1134</v>
      </c>
      <c r="F18" s="150" t="s">
        <v>281</v>
      </c>
      <c r="G18" s="150"/>
      <c r="H18" s="150"/>
      <c r="I18" s="306">
        <v>378378</v>
      </c>
      <c r="J18" s="65">
        <v>45604</v>
      </c>
      <c r="K18" s="106" t="s">
        <v>1143</v>
      </c>
      <c r="L18" s="15" t="s">
        <v>13</v>
      </c>
      <c r="M18" s="237" t="s">
        <v>1144</v>
      </c>
      <c r="N18" s="15"/>
      <c r="O18" s="269">
        <v>378378</v>
      </c>
      <c r="P18" s="13" t="s">
        <v>281</v>
      </c>
      <c r="Q18" s="236">
        <f t="shared" si="0"/>
        <v>0</v>
      </c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</row>
    <row r="19" spans="1:82" s="26" customFormat="1" x14ac:dyDescent="0.25">
      <c r="A19" s="25">
        <v>16</v>
      </c>
      <c r="B19" s="81">
        <v>45604</v>
      </c>
      <c r="C19" s="261" t="s">
        <v>1135</v>
      </c>
      <c r="D19" s="610" t="s">
        <v>368</v>
      </c>
      <c r="E19" s="259" t="s">
        <v>1136</v>
      </c>
      <c r="F19" s="259" t="s">
        <v>22</v>
      </c>
      <c r="G19" s="259"/>
      <c r="H19" s="259" t="s">
        <v>12</v>
      </c>
      <c r="I19" s="354">
        <v>533500</v>
      </c>
      <c r="J19" s="81">
        <v>45615</v>
      </c>
      <c r="K19" s="261" t="s">
        <v>1156</v>
      </c>
      <c r="L19" s="25" t="s">
        <v>13</v>
      </c>
      <c r="M19" s="293" t="s">
        <v>1157</v>
      </c>
      <c r="N19" s="25" t="s">
        <v>1170</v>
      </c>
      <c r="O19" s="253">
        <v>533500</v>
      </c>
      <c r="P19" s="22" t="s">
        <v>8</v>
      </c>
      <c r="Q19" s="252">
        <f t="shared" si="0"/>
        <v>0</v>
      </c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</row>
    <row r="20" spans="1:82" s="26" customFormat="1" x14ac:dyDescent="0.25">
      <c r="A20" s="80">
        <v>17</v>
      </c>
      <c r="B20" s="81">
        <v>45604</v>
      </c>
      <c r="C20" s="261" t="s">
        <v>1137</v>
      </c>
      <c r="D20" s="25" t="s">
        <v>205</v>
      </c>
      <c r="E20" s="259" t="s">
        <v>1138</v>
      </c>
      <c r="F20" s="259" t="s">
        <v>86</v>
      </c>
      <c r="G20" s="259"/>
      <c r="H20" s="259" t="s">
        <v>173</v>
      </c>
      <c r="I20" s="354">
        <v>75000</v>
      </c>
      <c r="J20" s="81">
        <v>45615</v>
      </c>
      <c r="K20" s="261" t="s">
        <v>1156</v>
      </c>
      <c r="L20" s="25" t="s">
        <v>13</v>
      </c>
      <c r="M20" s="293" t="s">
        <v>1157</v>
      </c>
      <c r="N20" s="25" t="s">
        <v>1170</v>
      </c>
      <c r="O20" s="391">
        <v>75000</v>
      </c>
      <c r="P20" s="22" t="s">
        <v>8</v>
      </c>
      <c r="Q20" s="252">
        <f t="shared" si="0"/>
        <v>0</v>
      </c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</row>
    <row r="21" spans="1:82" s="17" customFormat="1" x14ac:dyDescent="0.25">
      <c r="A21" s="15">
        <v>18</v>
      </c>
      <c r="B21" s="65">
        <v>45604</v>
      </c>
      <c r="C21" s="106" t="s">
        <v>1139</v>
      </c>
      <c r="D21" s="15" t="s">
        <v>13</v>
      </c>
      <c r="E21" s="150" t="s">
        <v>1140</v>
      </c>
      <c r="F21" s="150" t="s">
        <v>943</v>
      </c>
      <c r="G21" s="150"/>
      <c r="H21" s="150"/>
      <c r="I21" s="306">
        <v>930000</v>
      </c>
      <c r="J21" s="65">
        <v>45604</v>
      </c>
      <c r="K21" s="106" t="s">
        <v>1141</v>
      </c>
      <c r="L21" s="15" t="s">
        <v>13</v>
      </c>
      <c r="M21" s="237" t="s">
        <v>1142</v>
      </c>
      <c r="N21" s="15" t="s">
        <v>1174</v>
      </c>
      <c r="O21" s="269">
        <v>930000</v>
      </c>
      <c r="P21" s="13" t="s">
        <v>44</v>
      </c>
      <c r="Q21" s="236">
        <f t="shared" si="0"/>
        <v>0</v>
      </c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</row>
    <row r="22" spans="1:82" s="26" customFormat="1" x14ac:dyDescent="0.25">
      <c r="A22" s="80">
        <v>19</v>
      </c>
      <c r="B22" s="81">
        <v>45610</v>
      </c>
      <c r="C22" s="261" t="s">
        <v>1145</v>
      </c>
      <c r="D22" s="25" t="s">
        <v>1146</v>
      </c>
      <c r="E22" s="259" t="s">
        <v>1147</v>
      </c>
      <c r="F22" s="482" t="s">
        <v>22</v>
      </c>
      <c r="G22" s="482"/>
      <c r="H22" s="482" t="s">
        <v>12</v>
      </c>
      <c r="I22" s="468">
        <v>287500</v>
      </c>
      <c r="J22" s="81">
        <v>45615</v>
      </c>
      <c r="K22" s="261" t="s">
        <v>1156</v>
      </c>
      <c r="L22" s="25" t="s">
        <v>13</v>
      </c>
      <c r="M22" s="293" t="s">
        <v>1157</v>
      </c>
      <c r="N22" s="25" t="s">
        <v>1170</v>
      </c>
      <c r="O22" s="253">
        <v>287500</v>
      </c>
      <c r="P22" s="22" t="s">
        <v>8</v>
      </c>
      <c r="Q22" s="252">
        <f t="shared" si="0"/>
        <v>0</v>
      </c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</row>
    <row r="23" spans="1:82" s="26" customFormat="1" x14ac:dyDescent="0.25">
      <c r="A23" s="25">
        <v>20</v>
      </c>
      <c r="B23" s="81">
        <v>45612</v>
      </c>
      <c r="C23" s="261" t="s">
        <v>1148</v>
      </c>
      <c r="D23" s="25" t="s">
        <v>1149</v>
      </c>
      <c r="E23" s="259" t="s">
        <v>1150</v>
      </c>
      <c r="F23" s="482" t="s">
        <v>22</v>
      </c>
      <c r="G23" s="482"/>
      <c r="H23" s="482" t="s">
        <v>87</v>
      </c>
      <c r="I23" s="468">
        <v>26800</v>
      </c>
      <c r="J23" s="81">
        <v>45615</v>
      </c>
      <c r="K23" s="261" t="s">
        <v>1156</v>
      </c>
      <c r="L23" s="25" t="s">
        <v>13</v>
      </c>
      <c r="M23" s="293" t="s">
        <v>1157</v>
      </c>
      <c r="N23" s="25" t="s">
        <v>1170</v>
      </c>
      <c r="O23" s="391">
        <v>26800</v>
      </c>
      <c r="P23" s="22" t="s">
        <v>8</v>
      </c>
      <c r="Q23" s="252">
        <f t="shared" si="0"/>
        <v>0</v>
      </c>
      <c r="R23" s="189"/>
      <c r="S23" s="1"/>
      <c r="T23" s="277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</row>
    <row r="24" spans="1:82" s="26" customFormat="1" x14ac:dyDescent="0.25">
      <c r="A24" s="80">
        <v>21</v>
      </c>
      <c r="B24" s="81">
        <v>45612</v>
      </c>
      <c r="C24" s="261" t="s">
        <v>1151</v>
      </c>
      <c r="D24" s="463" t="s">
        <v>1152</v>
      </c>
      <c r="E24" s="259" t="s">
        <v>1153</v>
      </c>
      <c r="F24" s="482" t="s">
        <v>22</v>
      </c>
      <c r="G24" s="482"/>
      <c r="H24" s="482" t="s">
        <v>12</v>
      </c>
      <c r="I24" s="468">
        <v>2827700</v>
      </c>
      <c r="J24" s="81">
        <v>45615</v>
      </c>
      <c r="K24" s="261" t="s">
        <v>1156</v>
      </c>
      <c r="L24" s="25" t="s">
        <v>13</v>
      </c>
      <c r="M24" s="293" t="s">
        <v>1157</v>
      </c>
      <c r="N24" s="25" t="s">
        <v>1170</v>
      </c>
      <c r="O24" s="252">
        <v>2827700</v>
      </c>
      <c r="P24" s="22" t="s">
        <v>8</v>
      </c>
      <c r="Q24" s="252">
        <f t="shared" si="0"/>
        <v>0</v>
      </c>
      <c r="R24" s="1"/>
      <c r="S24" s="277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</row>
    <row r="25" spans="1:82" s="26" customFormat="1" x14ac:dyDescent="0.25">
      <c r="A25" s="25">
        <v>22</v>
      </c>
      <c r="B25" s="81">
        <v>45614</v>
      </c>
      <c r="C25" s="261" t="s">
        <v>1154</v>
      </c>
      <c r="D25" s="353" t="s">
        <v>219</v>
      </c>
      <c r="E25" s="259" t="s">
        <v>1155</v>
      </c>
      <c r="F25" s="259" t="s">
        <v>22</v>
      </c>
      <c r="G25" s="482"/>
      <c r="H25" s="482" t="s">
        <v>87</v>
      </c>
      <c r="I25" s="468">
        <v>683000</v>
      </c>
      <c r="J25" s="81">
        <v>45615</v>
      </c>
      <c r="K25" s="261" t="s">
        <v>1156</v>
      </c>
      <c r="L25" s="25" t="s">
        <v>13</v>
      </c>
      <c r="M25" s="293" t="s">
        <v>1157</v>
      </c>
      <c r="N25" s="25" t="s">
        <v>1170</v>
      </c>
      <c r="O25" s="391">
        <f>447500+235500</f>
        <v>683000</v>
      </c>
      <c r="P25" s="13" t="s">
        <v>1171</v>
      </c>
      <c r="Q25" s="252">
        <f t="shared" si="0"/>
        <v>0</v>
      </c>
      <c r="R25" s="26">
        <v>235500</v>
      </c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</row>
    <row r="26" spans="1:82" s="17" customFormat="1" x14ac:dyDescent="0.25">
      <c r="A26" s="15">
        <v>23</v>
      </c>
      <c r="B26" s="65">
        <v>45615</v>
      </c>
      <c r="C26" s="106" t="s">
        <v>1158</v>
      </c>
      <c r="D26" s="359" t="s">
        <v>13</v>
      </c>
      <c r="E26" s="150" t="s">
        <v>1159</v>
      </c>
      <c r="F26" s="150" t="s">
        <v>44</v>
      </c>
      <c r="G26" s="150"/>
      <c r="H26" s="150"/>
      <c r="I26" s="306">
        <v>447500</v>
      </c>
      <c r="J26" s="65">
        <v>45615</v>
      </c>
      <c r="K26" s="106" t="s">
        <v>1167</v>
      </c>
      <c r="L26" s="15" t="s">
        <v>13</v>
      </c>
      <c r="M26" s="237" t="s">
        <v>1168</v>
      </c>
      <c r="N26" s="15" t="s">
        <v>1176</v>
      </c>
      <c r="O26" s="236">
        <v>447500</v>
      </c>
      <c r="P26" s="13" t="s">
        <v>44</v>
      </c>
      <c r="Q26" s="236">
        <f t="shared" si="0"/>
        <v>0</v>
      </c>
    </row>
    <row r="27" spans="1:82" s="73" customFormat="1" x14ac:dyDescent="0.25">
      <c r="A27" s="68">
        <v>24</v>
      </c>
      <c r="B27" s="69">
        <v>45615</v>
      </c>
      <c r="C27" s="219" t="s">
        <v>1160</v>
      </c>
      <c r="D27" s="465" t="s">
        <v>74</v>
      </c>
      <c r="E27" s="214" t="s">
        <v>1161</v>
      </c>
      <c r="F27" s="214" t="s">
        <v>22</v>
      </c>
      <c r="G27" s="214"/>
      <c r="H27" s="214" t="s">
        <v>12</v>
      </c>
      <c r="I27" s="466">
        <v>3641100</v>
      </c>
      <c r="J27" s="69">
        <v>45617</v>
      </c>
      <c r="K27" s="219" t="s">
        <v>1169</v>
      </c>
      <c r="L27" s="68" t="s">
        <v>13</v>
      </c>
      <c r="M27" s="216" t="s">
        <v>1179</v>
      </c>
      <c r="N27" s="68" t="s">
        <v>1182</v>
      </c>
      <c r="O27" s="213">
        <v>3641100</v>
      </c>
      <c r="P27" s="70" t="s">
        <v>8</v>
      </c>
      <c r="Q27" s="213">
        <f t="shared" si="0"/>
        <v>0</v>
      </c>
      <c r="T27" s="212"/>
    </row>
    <row r="28" spans="1:82" s="73" customFormat="1" x14ac:dyDescent="0.25">
      <c r="A28" s="68">
        <v>25</v>
      </c>
      <c r="B28" s="69">
        <v>45616</v>
      </c>
      <c r="C28" s="219" t="s">
        <v>1162</v>
      </c>
      <c r="D28" s="613" t="s">
        <v>211</v>
      </c>
      <c r="E28" s="214" t="s">
        <v>1163</v>
      </c>
      <c r="F28" s="614" t="s">
        <v>22</v>
      </c>
      <c r="G28" s="614"/>
      <c r="H28" s="614" t="s">
        <v>12</v>
      </c>
      <c r="I28" s="615">
        <v>3234100</v>
      </c>
      <c r="J28" s="69">
        <v>45617</v>
      </c>
      <c r="K28" s="219" t="s">
        <v>1169</v>
      </c>
      <c r="L28" s="68" t="s">
        <v>13</v>
      </c>
      <c r="M28" s="216" t="s">
        <v>1179</v>
      </c>
      <c r="N28" s="68" t="s">
        <v>1182</v>
      </c>
      <c r="O28" s="213">
        <v>3234100</v>
      </c>
      <c r="P28" s="70" t="s">
        <v>8</v>
      </c>
      <c r="Q28" s="213">
        <f t="shared" si="0"/>
        <v>0</v>
      </c>
    </row>
    <row r="29" spans="1:82" s="98" customFormat="1" x14ac:dyDescent="0.25">
      <c r="A29" s="93">
        <v>26</v>
      </c>
      <c r="B29" s="92">
        <v>45616</v>
      </c>
      <c r="C29" s="616" t="s">
        <v>1164</v>
      </c>
      <c r="D29" s="617" t="s">
        <v>1165</v>
      </c>
      <c r="E29" s="618" t="s">
        <v>1166</v>
      </c>
      <c r="F29" s="621" t="s">
        <v>22</v>
      </c>
      <c r="G29" s="621"/>
      <c r="H29" s="621" t="s">
        <v>12</v>
      </c>
      <c r="I29" s="622">
        <v>415000</v>
      </c>
      <c r="J29" s="92">
        <v>45631</v>
      </c>
      <c r="K29" s="616" t="s">
        <v>1183</v>
      </c>
      <c r="L29" s="93" t="s">
        <v>13</v>
      </c>
      <c r="M29" s="94" t="s">
        <v>1184</v>
      </c>
      <c r="N29" s="93" t="s">
        <v>1185</v>
      </c>
      <c r="O29" s="620">
        <v>415000</v>
      </c>
      <c r="P29" s="91" t="s">
        <v>8</v>
      </c>
      <c r="Q29" s="620">
        <f t="shared" si="0"/>
        <v>0</v>
      </c>
      <c r="S29" s="623"/>
    </row>
    <row r="30" spans="1:82" s="73" customFormat="1" x14ac:dyDescent="0.25">
      <c r="A30" s="68">
        <v>27</v>
      </c>
      <c r="B30" s="69">
        <v>45617</v>
      </c>
      <c r="C30" s="219" t="s">
        <v>1172</v>
      </c>
      <c r="D30" s="465" t="s">
        <v>443</v>
      </c>
      <c r="E30" s="214" t="s">
        <v>1173</v>
      </c>
      <c r="F30" s="614" t="s">
        <v>22</v>
      </c>
      <c r="G30" s="614"/>
      <c r="H30" s="614" t="s">
        <v>82</v>
      </c>
      <c r="I30" s="615">
        <v>22100</v>
      </c>
      <c r="J30" s="69">
        <v>45617</v>
      </c>
      <c r="K30" s="219" t="s">
        <v>1169</v>
      </c>
      <c r="L30" s="465" t="s">
        <v>13</v>
      </c>
      <c r="M30" s="214" t="s">
        <v>1179</v>
      </c>
      <c r="N30" s="68" t="s">
        <v>1182</v>
      </c>
      <c r="O30" s="213">
        <v>22100</v>
      </c>
      <c r="P30" s="70" t="s">
        <v>8</v>
      </c>
      <c r="Q30" s="189">
        <f t="shared" si="0"/>
        <v>0</v>
      </c>
    </row>
    <row r="31" spans="1:82" s="73" customFormat="1" x14ac:dyDescent="0.25">
      <c r="A31" s="68">
        <v>28</v>
      </c>
      <c r="B31" s="69">
        <v>45617</v>
      </c>
      <c r="C31" s="219" t="s">
        <v>1177</v>
      </c>
      <c r="D31" s="465" t="s">
        <v>205</v>
      </c>
      <c r="E31" s="214" t="s">
        <v>1178</v>
      </c>
      <c r="F31" s="214" t="s">
        <v>86</v>
      </c>
      <c r="G31" s="214"/>
      <c r="H31" s="214" t="s">
        <v>173</v>
      </c>
      <c r="I31" s="466">
        <v>75000</v>
      </c>
      <c r="J31" s="69">
        <v>45617</v>
      </c>
      <c r="K31" s="219" t="s">
        <v>1169</v>
      </c>
      <c r="L31" s="68" t="s">
        <v>13</v>
      </c>
      <c r="M31" s="216" t="s">
        <v>1179</v>
      </c>
      <c r="N31" s="68" t="s">
        <v>1182</v>
      </c>
      <c r="O31" s="213">
        <v>75000</v>
      </c>
      <c r="P31" s="70" t="s">
        <v>8</v>
      </c>
      <c r="Q31" s="189">
        <f t="shared" si="0"/>
        <v>0</v>
      </c>
    </row>
    <row r="32" spans="1:82" s="98" customFormat="1" x14ac:dyDescent="0.25">
      <c r="A32" s="93">
        <v>29</v>
      </c>
      <c r="B32" s="92">
        <v>45622</v>
      </c>
      <c r="C32" s="616" t="s">
        <v>1180</v>
      </c>
      <c r="D32" s="617" t="s">
        <v>244</v>
      </c>
      <c r="E32" s="618" t="s">
        <v>1181</v>
      </c>
      <c r="F32" s="618" t="s">
        <v>22</v>
      </c>
      <c r="G32" s="618"/>
      <c r="H32" s="618" t="s">
        <v>82</v>
      </c>
      <c r="I32" s="619">
        <v>2900</v>
      </c>
      <c r="J32" s="92">
        <v>45631</v>
      </c>
      <c r="K32" s="616" t="s">
        <v>1183</v>
      </c>
      <c r="L32" s="93" t="s">
        <v>13</v>
      </c>
      <c r="M32" s="94" t="s">
        <v>1184</v>
      </c>
      <c r="N32" s="93" t="s">
        <v>1185</v>
      </c>
      <c r="O32" s="620">
        <v>2900</v>
      </c>
      <c r="P32" s="91" t="s">
        <v>8</v>
      </c>
      <c r="Q32" s="620">
        <f t="shared" si="0"/>
        <v>0</v>
      </c>
    </row>
    <row r="33" spans="1:19" s="1" customFormat="1" x14ac:dyDescent="0.25">
      <c r="A33" s="11"/>
      <c r="B33" s="63"/>
      <c r="C33" s="197"/>
      <c r="D33" s="356"/>
      <c r="E33" s="107"/>
      <c r="F33" s="107"/>
      <c r="G33" s="107"/>
      <c r="H33" s="107"/>
      <c r="I33" s="105"/>
      <c r="J33" s="63"/>
      <c r="K33" s="197"/>
      <c r="L33" s="11"/>
      <c r="M33" s="143"/>
      <c r="N33" s="11"/>
      <c r="O33" s="189"/>
      <c r="P33" s="9"/>
      <c r="Q33" s="189">
        <f t="shared" si="0"/>
        <v>0</v>
      </c>
    </row>
    <row r="34" spans="1:19" s="1" customFormat="1" x14ac:dyDescent="0.25">
      <c r="A34" s="11"/>
      <c r="B34" s="63"/>
      <c r="C34" s="197"/>
      <c r="D34" s="356"/>
      <c r="E34" s="107"/>
      <c r="F34" s="107"/>
      <c r="G34" s="107"/>
      <c r="H34" s="107"/>
      <c r="I34" s="105"/>
      <c r="J34" s="63"/>
      <c r="K34" s="197"/>
      <c r="L34" s="11"/>
      <c r="M34" s="143"/>
      <c r="N34" s="11"/>
      <c r="O34" s="189"/>
      <c r="P34" s="9"/>
      <c r="Q34" s="189">
        <f t="shared" si="0"/>
        <v>0</v>
      </c>
      <c r="S34" s="277"/>
    </row>
    <row r="35" spans="1:19" s="1" customFormat="1" hidden="1" x14ac:dyDescent="0.25">
      <c r="A35" s="11">
        <v>28</v>
      </c>
      <c r="B35" s="63"/>
      <c r="C35" s="197"/>
      <c r="D35" s="11"/>
      <c r="E35" s="107"/>
      <c r="F35" s="107"/>
      <c r="G35" s="107"/>
      <c r="H35" s="108"/>
      <c r="I35" s="105"/>
      <c r="J35" s="63"/>
      <c r="K35" s="197"/>
      <c r="L35" s="11"/>
      <c r="M35" s="143"/>
      <c r="N35" s="11"/>
      <c r="O35" s="189"/>
      <c r="P35" s="9"/>
      <c r="Q35" s="189">
        <f t="shared" si="0"/>
        <v>0</v>
      </c>
    </row>
    <row r="36" spans="1:19" s="1" customFormat="1" hidden="1" x14ac:dyDescent="0.25">
      <c r="A36" s="11">
        <v>29</v>
      </c>
      <c r="B36" s="63"/>
      <c r="C36" s="197"/>
      <c r="D36" s="11"/>
      <c r="E36" s="9"/>
      <c r="F36" s="107"/>
      <c r="G36" s="107"/>
      <c r="H36" s="108"/>
      <c r="I36" s="105"/>
      <c r="J36" s="10"/>
      <c r="K36" s="197"/>
      <c r="L36" s="276"/>
      <c r="M36" s="195"/>
      <c r="N36" s="11"/>
      <c r="O36" s="189"/>
      <c r="P36" s="9"/>
      <c r="Q36" s="189">
        <f t="shared" si="0"/>
        <v>0</v>
      </c>
    </row>
    <row r="37" spans="1:19" s="1" customFormat="1" hidden="1" x14ac:dyDescent="0.25">
      <c r="A37" s="11">
        <v>30</v>
      </c>
      <c r="B37" s="63"/>
      <c r="C37" s="197"/>
      <c r="D37" s="11"/>
      <c r="E37" s="9"/>
      <c r="F37" s="107"/>
      <c r="G37" s="107"/>
      <c r="H37" s="108"/>
      <c r="I37" s="105"/>
      <c r="J37" s="191"/>
      <c r="K37" s="197"/>
      <c r="L37" s="305"/>
      <c r="M37" s="143"/>
      <c r="N37" s="11"/>
      <c r="O37" s="189"/>
      <c r="P37" s="9"/>
      <c r="Q37" s="189">
        <f t="shared" si="0"/>
        <v>0</v>
      </c>
    </row>
    <row r="38" spans="1:19" s="1" customFormat="1" hidden="1" x14ac:dyDescent="0.25">
      <c r="A38" s="11">
        <v>31</v>
      </c>
      <c r="B38" s="63"/>
      <c r="C38" s="197"/>
      <c r="D38" s="11"/>
      <c r="E38" s="9"/>
      <c r="F38" s="107"/>
      <c r="G38" s="107"/>
      <c r="H38" s="108"/>
      <c r="I38" s="357"/>
      <c r="J38" s="191"/>
      <c r="K38" s="197"/>
      <c r="L38" s="305"/>
      <c r="M38" s="143"/>
      <c r="N38" s="11"/>
      <c r="O38" s="189"/>
      <c r="P38" s="9"/>
      <c r="Q38" s="189">
        <f t="shared" si="0"/>
        <v>0</v>
      </c>
    </row>
    <row r="39" spans="1:19" s="1" customFormat="1" hidden="1" x14ac:dyDescent="0.25">
      <c r="A39" s="11">
        <v>32</v>
      </c>
      <c r="B39" s="63"/>
      <c r="C39" s="197"/>
      <c r="D39" s="276"/>
      <c r="E39" s="107"/>
      <c r="F39" s="107"/>
      <c r="G39" s="107"/>
      <c r="H39" s="108"/>
      <c r="I39" s="105"/>
      <c r="J39" s="191"/>
      <c r="K39" s="197"/>
      <c r="L39" s="305"/>
      <c r="M39" s="143"/>
      <c r="N39" s="11"/>
      <c r="O39" s="189"/>
      <c r="P39" s="9"/>
      <c r="Q39" s="189">
        <f t="shared" si="0"/>
        <v>0</v>
      </c>
    </row>
    <row r="40" spans="1:19" s="1" customFormat="1" hidden="1" x14ac:dyDescent="0.25">
      <c r="A40" s="11"/>
      <c r="B40" s="63"/>
      <c r="C40" s="197"/>
      <c r="D40" s="276"/>
      <c r="E40" s="107"/>
      <c r="F40" s="107"/>
      <c r="G40" s="107"/>
      <c r="H40" s="108"/>
      <c r="I40" s="105"/>
      <c r="J40" s="191"/>
      <c r="K40" s="197"/>
      <c r="L40" s="305"/>
      <c r="M40" s="143"/>
      <c r="N40" s="11"/>
      <c r="O40" s="189"/>
      <c r="P40" s="9"/>
      <c r="Q40" s="189">
        <f t="shared" si="0"/>
        <v>0</v>
      </c>
    </row>
    <row r="41" spans="1:19" s="1" customFormat="1" hidden="1" x14ac:dyDescent="0.25">
      <c r="A41" s="11">
        <v>33</v>
      </c>
      <c r="B41" s="63"/>
      <c r="C41" s="197"/>
      <c r="D41" s="276"/>
      <c r="E41" s="107"/>
      <c r="F41" s="107"/>
      <c r="G41" s="107"/>
      <c r="H41" s="108"/>
      <c r="I41" s="105"/>
      <c r="J41" s="191"/>
      <c r="K41" s="197"/>
      <c r="L41" s="305"/>
      <c r="M41" s="143"/>
      <c r="N41" s="11"/>
      <c r="O41" s="189"/>
      <c r="P41" s="9"/>
      <c r="Q41" s="189">
        <f t="shared" si="0"/>
        <v>0</v>
      </c>
    </row>
    <row r="42" spans="1:19" s="1" customFormat="1" hidden="1" x14ac:dyDescent="0.25">
      <c r="A42" s="11">
        <v>34</v>
      </c>
      <c r="B42" s="63"/>
      <c r="C42" s="197"/>
      <c r="D42" s="276"/>
      <c r="E42" s="107"/>
      <c r="F42" s="107"/>
      <c r="G42" s="107"/>
      <c r="H42" s="108"/>
      <c r="I42" s="105"/>
      <c r="J42" s="191"/>
      <c r="K42" s="197"/>
      <c r="L42" s="305"/>
      <c r="M42" s="143"/>
      <c r="N42" s="11"/>
      <c r="O42" s="189"/>
      <c r="P42" s="9"/>
      <c r="Q42" s="189">
        <f t="shared" si="0"/>
        <v>0</v>
      </c>
    </row>
    <row r="43" spans="1:19" s="1" customFormat="1" hidden="1" x14ac:dyDescent="0.25">
      <c r="A43" s="11">
        <v>35</v>
      </c>
      <c r="B43" s="63"/>
      <c r="C43" s="197"/>
      <c r="D43" s="276"/>
      <c r="E43" s="9"/>
      <c r="F43" s="107"/>
      <c r="G43" s="107"/>
      <c r="H43" s="108"/>
      <c r="I43" s="105"/>
      <c r="J43" s="191"/>
      <c r="K43" s="197"/>
      <c r="L43" s="305"/>
      <c r="M43" s="143"/>
      <c r="N43" s="11"/>
      <c r="O43" s="189"/>
      <c r="P43" s="9"/>
      <c r="Q43" s="189">
        <f t="shared" si="0"/>
        <v>0</v>
      </c>
    </row>
    <row r="44" spans="1:19" s="1" customFormat="1" hidden="1" x14ac:dyDescent="0.25">
      <c r="A44" s="11">
        <v>36</v>
      </c>
      <c r="B44" s="63"/>
      <c r="C44" s="197"/>
      <c r="D44" s="276"/>
      <c r="E44" s="9"/>
      <c r="F44" s="107"/>
      <c r="G44" s="107"/>
      <c r="H44" s="108"/>
      <c r="I44" s="105"/>
      <c r="J44" s="191"/>
      <c r="K44" s="197"/>
      <c r="L44" s="305"/>
      <c r="M44" s="143"/>
      <c r="N44" s="11"/>
      <c r="O44" s="189"/>
      <c r="P44" s="9"/>
      <c r="Q44" s="189">
        <f t="shared" si="0"/>
        <v>0</v>
      </c>
    </row>
    <row r="45" spans="1:19" s="1" customFormat="1" hidden="1" x14ac:dyDescent="0.25">
      <c r="A45" s="11">
        <v>37</v>
      </c>
      <c r="B45" s="63"/>
      <c r="C45" s="197"/>
      <c r="D45" s="276"/>
      <c r="E45" s="9"/>
      <c r="F45" s="107"/>
      <c r="G45" s="107"/>
      <c r="H45" s="108"/>
      <c r="I45" s="105"/>
      <c r="J45" s="191"/>
      <c r="K45" s="197"/>
      <c r="L45" s="305"/>
      <c r="M45" s="143"/>
      <c r="N45" s="11"/>
      <c r="O45" s="189"/>
      <c r="P45" s="9"/>
      <c r="Q45" s="189">
        <f t="shared" si="0"/>
        <v>0</v>
      </c>
    </row>
    <row r="46" spans="1:19" s="1" customFormat="1" hidden="1" x14ac:dyDescent="0.25">
      <c r="A46" s="11">
        <v>38</v>
      </c>
      <c r="B46" s="63"/>
      <c r="C46" s="197"/>
      <c r="D46" s="276"/>
      <c r="E46" s="9"/>
      <c r="F46" s="107"/>
      <c r="G46" s="107"/>
      <c r="H46" s="108"/>
      <c r="I46" s="105"/>
      <c r="J46" s="191"/>
      <c r="K46" s="197"/>
      <c r="L46" s="305"/>
      <c r="M46" s="143"/>
      <c r="N46" s="11"/>
      <c r="O46" s="189"/>
      <c r="P46" s="9"/>
      <c r="Q46" s="189">
        <f t="shared" si="0"/>
        <v>0</v>
      </c>
    </row>
    <row r="47" spans="1:19" s="1" customFormat="1" hidden="1" x14ac:dyDescent="0.25">
      <c r="A47" s="11">
        <v>39</v>
      </c>
      <c r="B47" s="63"/>
      <c r="C47" s="197"/>
      <c r="D47" s="276"/>
      <c r="E47" s="107"/>
      <c r="F47" s="107"/>
      <c r="G47" s="107"/>
      <c r="H47" s="356"/>
      <c r="I47" s="105"/>
      <c r="J47" s="191"/>
      <c r="K47" s="197"/>
      <c r="L47" s="305"/>
      <c r="M47" s="143"/>
      <c r="N47" s="11"/>
      <c r="O47" s="189"/>
      <c r="P47" s="9"/>
      <c r="Q47" s="189">
        <f t="shared" si="0"/>
        <v>0</v>
      </c>
    </row>
    <row r="48" spans="1:19" s="1" customFormat="1" hidden="1" x14ac:dyDescent="0.25">
      <c r="A48" s="11">
        <v>40</v>
      </c>
      <c r="B48" s="63"/>
      <c r="C48" s="197"/>
      <c r="D48" s="276"/>
      <c r="E48" s="9"/>
      <c r="F48" s="194"/>
      <c r="G48" s="107"/>
      <c r="H48" s="356"/>
      <c r="I48" s="105"/>
      <c r="J48" s="191"/>
      <c r="K48" s="197"/>
      <c r="L48" s="305"/>
      <c r="M48" s="143"/>
      <c r="N48" s="11"/>
      <c r="O48" s="189"/>
      <c r="P48" s="9"/>
      <c r="Q48" s="189">
        <f t="shared" si="0"/>
        <v>0</v>
      </c>
    </row>
    <row r="49" spans="1:17" s="1" customFormat="1" hidden="1" x14ac:dyDescent="0.25">
      <c r="A49" s="11">
        <v>41</v>
      </c>
      <c r="B49" s="63"/>
      <c r="C49" s="197"/>
      <c r="D49" s="276"/>
      <c r="E49" s="9"/>
      <c r="F49" s="107"/>
      <c r="G49" s="107"/>
      <c r="H49" s="108"/>
      <c r="I49" s="105"/>
      <c r="J49" s="191"/>
      <c r="K49" s="197"/>
      <c r="L49" s="305"/>
      <c r="M49" s="143"/>
      <c r="N49" s="11"/>
      <c r="O49" s="189"/>
      <c r="P49" s="9"/>
      <c r="Q49" s="189">
        <f t="shared" si="0"/>
        <v>0</v>
      </c>
    </row>
    <row r="50" spans="1:17" s="1" customFormat="1" hidden="1" x14ac:dyDescent="0.25">
      <c r="A50" s="11">
        <v>42</v>
      </c>
      <c r="B50" s="63"/>
      <c r="C50" s="197"/>
      <c r="D50" s="276"/>
      <c r="E50" s="107"/>
      <c r="F50" s="107"/>
      <c r="G50" s="107"/>
      <c r="H50" s="108"/>
      <c r="I50" s="105"/>
      <c r="J50" s="191"/>
      <c r="K50" s="197"/>
      <c r="L50" s="305"/>
      <c r="M50" s="143"/>
      <c r="N50" s="11"/>
      <c r="O50" s="189"/>
      <c r="P50" s="9"/>
      <c r="Q50" s="189">
        <f t="shared" si="0"/>
        <v>0</v>
      </c>
    </row>
    <row r="51" spans="1:17" s="1" customFormat="1" hidden="1" x14ac:dyDescent="0.25">
      <c r="A51" s="11">
        <v>43</v>
      </c>
      <c r="B51" s="63"/>
      <c r="C51" s="197"/>
      <c r="D51" s="276"/>
      <c r="E51" s="107"/>
      <c r="F51" s="194"/>
      <c r="G51" s="194"/>
      <c r="H51" s="108"/>
      <c r="I51" s="105"/>
      <c r="J51" s="191"/>
      <c r="K51" s="197"/>
      <c r="L51" s="305"/>
      <c r="M51" s="143"/>
      <c r="N51" s="11"/>
      <c r="O51" s="189"/>
      <c r="P51" s="9"/>
      <c r="Q51" s="189">
        <f t="shared" si="0"/>
        <v>0</v>
      </c>
    </row>
    <row r="52" spans="1:17" s="1" customFormat="1" hidden="1" x14ac:dyDescent="0.25">
      <c r="A52" s="11">
        <v>44</v>
      </c>
      <c r="B52" s="63"/>
      <c r="C52" s="197"/>
      <c r="D52" s="276"/>
      <c r="E52" s="107"/>
      <c r="F52" s="194"/>
      <c r="G52" s="194"/>
      <c r="H52" s="108"/>
      <c r="I52" s="105"/>
      <c r="J52" s="191"/>
      <c r="K52" s="197"/>
      <c r="L52" s="305"/>
      <c r="M52" s="143"/>
      <c r="N52" s="11"/>
      <c r="O52" s="189"/>
      <c r="P52" s="9"/>
      <c r="Q52" s="189">
        <f t="shared" si="0"/>
        <v>0</v>
      </c>
    </row>
    <row r="53" spans="1:17" s="1" customFormat="1" hidden="1" x14ac:dyDescent="0.25">
      <c r="A53" s="11"/>
      <c r="B53" s="10"/>
      <c r="C53" s="197"/>
      <c r="D53" s="276"/>
      <c r="E53" s="195"/>
      <c r="F53" s="194"/>
      <c r="G53" s="193"/>
      <c r="H53" s="192"/>
      <c r="I53" s="2"/>
      <c r="J53" s="63"/>
      <c r="K53" s="197"/>
      <c r="L53" s="11"/>
      <c r="M53" s="143"/>
      <c r="N53" s="11"/>
      <c r="O53" s="189"/>
      <c r="P53" s="9"/>
      <c r="Q53" s="189">
        <f t="shared" si="0"/>
        <v>0</v>
      </c>
    </row>
    <row r="54" spans="1:17" s="1" customFormat="1" ht="36" x14ac:dyDescent="0.25">
      <c r="A54" s="636" t="s">
        <v>18</v>
      </c>
      <c r="B54" s="637"/>
      <c r="C54" s="637"/>
      <c r="D54" s="637"/>
      <c r="E54" s="637"/>
      <c r="F54" s="637"/>
      <c r="G54" s="637"/>
      <c r="H54" s="637"/>
      <c r="I54" s="637"/>
      <c r="J54" s="641"/>
      <c r="K54" s="641"/>
      <c r="L54" s="641"/>
      <c r="M54" s="641"/>
      <c r="N54" s="637"/>
      <c r="O54" s="637"/>
      <c r="P54" s="638"/>
      <c r="Q54" s="188">
        <f>SUM(Q5:Q53)</f>
        <v>0</v>
      </c>
    </row>
    <row r="55" spans="1:17" x14ac:dyDescent="0.25">
      <c r="K55"/>
    </row>
    <row r="56" spans="1:17" x14ac:dyDescent="0.25">
      <c r="K56"/>
      <c r="P56" t="s">
        <v>398</v>
      </c>
      <c r="Q56" s="168">
        <f>Q441</f>
        <v>0</v>
      </c>
    </row>
    <row r="57" spans="1:17" x14ac:dyDescent="0.25">
      <c r="A57" s="169"/>
      <c r="B57" s="170"/>
      <c r="C57" s="171"/>
      <c r="D57" s="172"/>
      <c r="E57" s="171"/>
      <c r="F57" s="173"/>
      <c r="G57" s="174"/>
      <c r="H57" s="187"/>
      <c r="K57"/>
    </row>
    <row r="58" spans="1:17" x14ac:dyDescent="0.25">
      <c r="K58"/>
    </row>
    <row r="59" spans="1:17" x14ac:dyDescent="0.25">
      <c r="K59"/>
    </row>
    <row r="60" spans="1:17" x14ac:dyDescent="0.25">
      <c r="K60"/>
    </row>
    <row r="61" spans="1:17" x14ac:dyDescent="0.25">
      <c r="K61"/>
    </row>
    <row r="62" spans="1:17" x14ac:dyDescent="0.25">
      <c r="K62"/>
    </row>
    <row r="63" spans="1:17" x14ac:dyDescent="0.25">
      <c r="K63"/>
    </row>
    <row r="64" spans="1:17" x14ac:dyDescent="0.25">
      <c r="K64"/>
    </row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  <row r="600" customFormat="1" x14ac:dyDescent="0.25"/>
    <row r="601" customFormat="1" x14ac:dyDescent="0.25"/>
    <row r="602" customFormat="1" x14ac:dyDescent="0.25"/>
    <row r="603" customFormat="1" x14ac:dyDescent="0.25"/>
    <row r="604" customFormat="1" x14ac:dyDescent="0.25"/>
    <row r="605" customFormat="1" x14ac:dyDescent="0.25"/>
    <row r="606" customFormat="1" x14ac:dyDescent="0.25"/>
    <row r="607" customFormat="1" x14ac:dyDescent="0.25"/>
    <row r="608" customFormat="1" x14ac:dyDescent="0.25"/>
    <row r="609" customFormat="1" x14ac:dyDescent="0.25"/>
    <row r="610" customFormat="1" x14ac:dyDescent="0.25"/>
    <row r="611" customFormat="1" x14ac:dyDescent="0.25"/>
    <row r="612" customFormat="1" x14ac:dyDescent="0.25"/>
    <row r="613" customFormat="1" x14ac:dyDescent="0.25"/>
    <row r="614" customFormat="1" x14ac:dyDescent="0.25"/>
    <row r="615" customFormat="1" x14ac:dyDescent="0.25"/>
    <row r="616" customFormat="1" x14ac:dyDescent="0.25"/>
    <row r="617" customFormat="1" x14ac:dyDescent="0.25"/>
    <row r="618" customFormat="1" x14ac:dyDescent="0.25"/>
    <row r="619" customFormat="1" x14ac:dyDescent="0.25"/>
    <row r="620" customFormat="1" x14ac:dyDescent="0.25"/>
    <row r="621" customFormat="1" x14ac:dyDescent="0.25"/>
    <row r="622" customFormat="1" x14ac:dyDescent="0.25"/>
    <row r="623" customFormat="1" x14ac:dyDescent="0.25"/>
    <row r="624" customFormat="1" x14ac:dyDescent="0.25"/>
    <row r="625" customFormat="1" x14ac:dyDescent="0.25"/>
    <row r="626" customFormat="1" x14ac:dyDescent="0.25"/>
    <row r="627" customFormat="1" x14ac:dyDescent="0.25"/>
    <row r="628" customFormat="1" x14ac:dyDescent="0.25"/>
    <row r="629" customFormat="1" x14ac:dyDescent="0.25"/>
    <row r="630" customFormat="1" x14ac:dyDescent="0.25"/>
    <row r="631" customFormat="1" x14ac:dyDescent="0.25"/>
    <row r="632" customFormat="1" x14ac:dyDescent="0.25"/>
    <row r="633" customFormat="1" x14ac:dyDescent="0.25"/>
    <row r="634" customFormat="1" x14ac:dyDescent="0.25"/>
    <row r="635" customFormat="1" x14ac:dyDescent="0.25"/>
    <row r="636" customFormat="1" x14ac:dyDescent="0.25"/>
    <row r="637" customFormat="1" x14ac:dyDescent="0.25"/>
    <row r="638" customFormat="1" x14ac:dyDescent="0.25"/>
    <row r="639" customFormat="1" x14ac:dyDescent="0.25"/>
    <row r="640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customFormat="1" x14ac:dyDescent="0.25"/>
    <row r="738" customFormat="1" x14ac:dyDescent="0.25"/>
    <row r="739" customFormat="1" x14ac:dyDescent="0.25"/>
    <row r="740" customFormat="1" x14ac:dyDescent="0.25"/>
    <row r="741" customFormat="1" x14ac:dyDescent="0.25"/>
    <row r="742" customFormat="1" x14ac:dyDescent="0.25"/>
    <row r="743" customFormat="1" x14ac:dyDescent="0.25"/>
    <row r="744" customFormat="1" x14ac:dyDescent="0.25"/>
    <row r="745" customFormat="1" x14ac:dyDescent="0.25"/>
    <row r="746" customFormat="1" x14ac:dyDescent="0.25"/>
    <row r="747" customFormat="1" x14ac:dyDescent="0.25"/>
    <row r="748" customFormat="1" x14ac:dyDescent="0.25"/>
    <row r="749" customFormat="1" x14ac:dyDescent="0.25"/>
    <row r="750" customFormat="1" x14ac:dyDescent="0.25"/>
    <row r="751" customFormat="1" x14ac:dyDescent="0.25"/>
    <row r="752" customFormat="1" x14ac:dyDescent="0.25"/>
    <row r="753" customFormat="1" x14ac:dyDescent="0.25"/>
    <row r="754" customFormat="1" x14ac:dyDescent="0.25"/>
    <row r="755" customFormat="1" x14ac:dyDescent="0.25"/>
    <row r="756" customFormat="1" x14ac:dyDescent="0.25"/>
    <row r="757" customFormat="1" x14ac:dyDescent="0.25"/>
    <row r="758" customFormat="1" x14ac:dyDescent="0.25"/>
    <row r="759" customFormat="1" x14ac:dyDescent="0.25"/>
    <row r="760" customFormat="1" x14ac:dyDescent="0.25"/>
    <row r="761" customFormat="1" x14ac:dyDescent="0.25"/>
    <row r="762" customFormat="1" x14ac:dyDescent="0.25"/>
    <row r="763" customFormat="1" x14ac:dyDescent="0.25"/>
    <row r="764" customFormat="1" x14ac:dyDescent="0.25"/>
    <row r="765" customFormat="1" x14ac:dyDescent="0.25"/>
    <row r="766" customFormat="1" x14ac:dyDescent="0.25"/>
    <row r="767" customFormat="1" x14ac:dyDescent="0.25"/>
    <row r="768" customFormat="1" x14ac:dyDescent="0.25"/>
    <row r="769" customFormat="1" x14ac:dyDescent="0.25"/>
    <row r="770" customFormat="1" x14ac:dyDescent="0.25"/>
    <row r="771" customFormat="1" x14ac:dyDescent="0.25"/>
    <row r="772" customFormat="1" x14ac:dyDescent="0.25"/>
    <row r="773" customFormat="1" x14ac:dyDescent="0.25"/>
    <row r="774" customFormat="1" x14ac:dyDescent="0.25"/>
    <row r="775" customFormat="1" x14ac:dyDescent="0.25"/>
    <row r="776" customFormat="1" x14ac:dyDescent="0.25"/>
    <row r="777" customFormat="1" x14ac:dyDescent="0.25"/>
    <row r="778" customFormat="1" x14ac:dyDescent="0.25"/>
    <row r="779" customFormat="1" x14ac:dyDescent="0.25"/>
    <row r="780" customFormat="1" x14ac:dyDescent="0.25"/>
    <row r="781" customFormat="1" x14ac:dyDescent="0.25"/>
    <row r="782" customFormat="1" x14ac:dyDescent="0.25"/>
    <row r="783" customFormat="1" x14ac:dyDescent="0.25"/>
    <row r="784" customFormat="1" x14ac:dyDescent="0.25"/>
    <row r="785" customFormat="1" x14ac:dyDescent="0.25"/>
    <row r="786" customFormat="1" x14ac:dyDescent="0.25"/>
    <row r="787" customFormat="1" x14ac:dyDescent="0.25"/>
    <row r="788" customFormat="1" x14ac:dyDescent="0.25"/>
    <row r="789" customFormat="1" x14ac:dyDescent="0.25"/>
    <row r="790" customFormat="1" x14ac:dyDescent="0.25"/>
    <row r="791" customFormat="1" x14ac:dyDescent="0.25"/>
    <row r="792" customFormat="1" x14ac:dyDescent="0.25"/>
    <row r="793" customFormat="1" x14ac:dyDescent="0.25"/>
    <row r="794" customFormat="1" x14ac:dyDescent="0.25"/>
    <row r="795" customFormat="1" x14ac:dyDescent="0.25"/>
    <row r="796" customFormat="1" x14ac:dyDescent="0.25"/>
    <row r="797" customFormat="1" x14ac:dyDescent="0.25"/>
    <row r="798" customFormat="1" x14ac:dyDescent="0.25"/>
    <row r="799" customFormat="1" x14ac:dyDescent="0.25"/>
    <row r="800" customFormat="1" x14ac:dyDescent="0.25"/>
    <row r="801" customFormat="1" x14ac:dyDescent="0.25"/>
    <row r="802" customFormat="1" x14ac:dyDescent="0.25"/>
    <row r="803" customFormat="1" x14ac:dyDescent="0.25"/>
    <row r="804" customFormat="1" x14ac:dyDescent="0.25"/>
    <row r="805" customFormat="1" x14ac:dyDescent="0.25"/>
    <row r="806" customFormat="1" x14ac:dyDescent="0.25"/>
    <row r="807" customFormat="1" x14ac:dyDescent="0.25"/>
    <row r="808" customFormat="1" x14ac:dyDescent="0.25"/>
    <row r="809" customFormat="1" x14ac:dyDescent="0.25"/>
    <row r="810" customFormat="1" x14ac:dyDescent="0.25"/>
    <row r="811" customFormat="1" x14ac:dyDescent="0.25"/>
    <row r="812" customFormat="1" x14ac:dyDescent="0.25"/>
    <row r="813" customFormat="1" x14ac:dyDescent="0.25"/>
    <row r="814" customFormat="1" x14ac:dyDescent="0.25"/>
    <row r="815" customFormat="1" x14ac:dyDescent="0.25"/>
    <row r="816" customFormat="1" x14ac:dyDescent="0.25"/>
    <row r="817" customFormat="1" x14ac:dyDescent="0.25"/>
    <row r="818" customFormat="1" x14ac:dyDescent="0.25"/>
    <row r="819" customFormat="1" x14ac:dyDescent="0.25"/>
    <row r="820" customFormat="1" x14ac:dyDescent="0.25"/>
    <row r="821" customFormat="1" x14ac:dyDescent="0.25"/>
    <row r="822" customFormat="1" x14ac:dyDescent="0.25"/>
    <row r="823" customFormat="1" x14ac:dyDescent="0.25"/>
    <row r="824" customFormat="1" x14ac:dyDescent="0.25"/>
    <row r="825" customFormat="1" x14ac:dyDescent="0.25"/>
    <row r="826" customFormat="1" x14ac:dyDescent="0.25"/>
    <row r="827" customFormat="1" x14ac:dyDescent="0.25"/>
    <row r="828" customFormat="1" x14ac:dyDescent="0.25"/>
    <row r="829" customFormat="1" x14ac:dyDescent="0.25"/>
    <row r="830" customFormat="1" x14ac:dyDescent="0.25"/>
    <row r="831" customFormat="1" x14ac:dyDescent="0.25"/>
    <row r="832" customFormat="1" x14ac:dyDescent="0.25"/>
    <row r="833" customFormat="1" x14ac:dyDescent="0.25"/>
    <row r="834" customFormat="1" x14ac:dyDescent="0.25"/>
    <row r="835" customFormat="1" x14ac:dyDescent="0.25"/>
    <row r="836" customFormat="1" x14ac:dyDescent="0.25"/>
    <row r="837" customFormat="1" x14ac:dyDescent="0.25"/>
    <row r="838" customFormat="1" x14ac:dyDescent="0.25"/>
    <row r="839" customFormat="1" x14ac:dyDescent="0.25"/>
    <row r="840" customFormat="1" x14ac:dyDescent="0.25"/>
    <row r="841" customFormat="1" x14ac:dyDescent="0.25"/>
    <row r="842" customFormat="1" x14ac:dyDescent="0.25"/>
    <row r="843" customFormat="1" x14ac:dyDescent="0.25"/>
    <row r="844" customFormat="1" x14ac:dyDescent="0.25"/>
    <row r="845" customFormat="1" x14ac:dyDescent="0.25"/>
    <row r="846" customFormat="1" x14ac:dyDescent="0.25"/>
    <row r="847" customFormat="1" x14ac:dyDescent="0.25"/>
    <row r="848" customFormat="1" x14ac:dyDescent="0.25"/>
    <row r="849" customFormat="1" x14ac:dyDescent="0.25"/>
    <row r="850" customFormat="1" x14ac:dyDescent="0.25"/>
    <row r="851" customFormat="1" x14ac:dyDescent="0.25"/>
    <row r="852" customFormat="1" x14ac:dyDescent="0.25"/>
    <row r="853" customFormat="1" x14ac:dyDescent="0.25"/>
    <row r="854" customFormat="1" x14ac:dyDescent="0.25"/>
    <row r="855" customFormat="1" x14ac:dyDescent="0.25"/>
    <row r="856" customFormat="1" x14ac:dyDescent="0.25"/>
    <row r="857" customFormat="1" x14ac:dyDescent="0.25"/>
    <row r="858" customFormat="1" x14ac:dyDescent="0.25"/>
    <row r="859" customFormat="1" x14ac:dyDescent="0.25"/>
    <row r="860" customFormat="1" x14ac:dyDescent="0.25"/>
    <row r="861" customFormat="1" x14ac:dyDescent="0.25"/>
    <row r="862" customFormat="1" x14ac:dyDescent="0.25"/>
    <row r="863" customFormat="1" x14ac:dyDescent="0.25"/>
    <row r="864" customFormat="1" x14ac:dyDescent="0.25"/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  <row r="873" customFormat="1" x14ac:dyDescent="0.25"/>
    <row r="874" customFormat="1" x14ac:dyDescent="0.25"/>
    <row r="875" customFormat="1" x14ac:dyDescent="0.25"/>
    <row r="876" customFormat="1" x14ac:dyDescent="0.25"/>
    <row r="877" customFormat="1" x14ac:dyDescent="0.25"/>
    <row r="878" customFormat="1" x14ac:dyDescent="0.25"/>
    <row r="879" customFormat="1" x14ac:dyDescent="0.25"/>
    <row r="880" customFormat="1" x14ac:dyDescent="0.25"/>
    <row r="881" customFormat="1" x14ac:dyDescent="0.25"/>
    <row r="882" customFormat="1" x14ac:dyDescent="0.25"/>
    <row r="883" customFormat="1" x14ac:dyDescent="0.25"/>
    <row r="884" customFormat="1" x14ac:dyDescent="0.25"/>
    <row r="885" customFormat="1" x14ac:dyDescent="0.25"/>
    <row r="886" customFormat="1" x14ac:dyDescent="0.25"/>
    <row r="887" customFormat="1" x14ac:dyDescent="0.25"/>
    <row r="888" customFormat="1" x14ac:dyDescent="0.25"/>
    <row r="889" customFormat="1" x14ac:dyDescent="0.25"/>
    <row r="890" customFormat="1" x14ac:dyDescent="0.25"/>
    <row r="891" customFormat="1" x14ac:dyDescent="0.25"/>
    <row r="892" customFormat="1" x14ac:dyDescent="0.25"/>
    <row r="893" customFormat="1" x14ac:dyDescent="0.25"/>
    <row r="894" customFormat="1" x14ac:dyDescent="0.25"/>
    <row r="895" customFormat="1" x14ac:dyDescent="0.25"/>
    <row r="896" customFormat="1" x14ac:dyDescent="0.25"/>
    <row r="897" customFormat="1" x14ac:dyDescent="0.25"/>
    <row r="898" customFormat="1" x14ac:dyDescent="0.25"/>
    <row r="899" customFormat="1" x14ac:dyDescent="0.25"/>
    <row r="900" customFormat="1" x14ac:dyDescent="0.25"/>
    <row r="901" customFormat="1" x14ac:dyDescent="0.25"/>
    <row r="902" customFormat="1" x14ac:dyDescent="0.25"/>
    <row r="903" customFormat="1" x14ac:dyDescent="0.25"/>
    <row r="904" customFormat="1" x14ac:dyDescent="0.25"/>
    <row r="905" customFormat="1" x14ac:dyDescent="0.25"/>
    <row r="906" customFormat="1" x14ac:dyDescent="0.25"/>
    <row r="907" customFormat="1" x14ac:dyDescent="0.25"/>
    <row r="908" customFormat="1" x14ac:dyDescent="0.25"/>
    <row r="909" customFormat="1" x14ac:dyDescent="0.25"/>
    <row r="910" customFormat="1" x14ac:dyDescent="0.25"/>
    <row r="911" customFormat="1" x14ac:dyDescent="0.25"/>
    <row r="912" customFormat="1" x14ac:dyDescent="0.25"/>
    <row r="913" customFormat="1" x14ac:dyDescent="0.25"/>
    <row r="914" customFormat="1" x14ac:dyDescent="0.25"/>
    <row r="915" customFormat="1" x14ac:dyDescent="0.25"/>
    <row r="916" customFormat="1" x14ac:dyDescent="0.25"/>
    <row r="917" customFormat="1" x14ac:dyDescent="0.25"/>
    <row r="918" customFormat="1" x14ac:dyDescent="0.25"/>
    <row r="919" customFormat="1" x14ac:dyDescent="0.25"/>
    <row r="920" customFormat="1" x14ac:dyDescent="0.25"/>
    <row r="921" customFormat="1" x14ac:dyDescent="0.25"/>
    <row r="922" customFormat="1" x14ac:dyDescent="0.25"/>
    <row r="923" customFormat="1" x14ac:dyDescent="0.25"/>
    <row r="924" customFormat="1" x14ac:dyDescent="0.25"/>
    <row r="925" customFormat="1" x14ac:dyDescent="0.25"/>
    <row r="926" customFormat="1" x14ac:dyDescent="0.25"/>
    <row r="927" customFormat="1" x14ac:dyDescent="0.25"/>
    <row r="928" customFormat="1" x14ac:dyDescent="0.25"/>
    <row r="929" customFormat="1" x14ac:dyDescent="0.25"/>
    <row r="930" customFormat="1" x14ac:dyDescent="0.25"/>
    <row r="931" customFormat="1" x14ac:dyDescent="0.25"/>
    <row r="932" customFormat="1" x14ac:dyDescent="0.25"/>
    <row r="933" customFormat="1" x14ac:dyDescent="0.25"/>
    <row r="934" customFormat="1" x14ac:dyDescent="0.25"/>
    <row r="935" customFormat="1" x14ac:dyDescent="0.25"/>
    <row r="936" customFormat="1" x14ac:dyDescent="0.25"/>
    <row r="937" customFormat="1" x14ac:dyDescent="0.25"/>
    <row r="938" customFormat="1" x14ac:dyDescent="0.25"/>
    <row r="939" customFormat="1" x14ac:dyDescent="0.25"/>
    <row r="940" customFormat="1" x14ac:dyDescent="0.25"/>
    <row r="941" customFormat="1" x14ac:dyDescent="0.25"/>
    <row r="942" customFormat="1" x14ac:dyDescent="0.25"/>
    <row r="943" customFormat="1" x14ac:dyDescent="0.25"/>
    <row r="944" customFormat="1" x14ac:dyDescent="0.25"/>
    <row r="945" customFormat="1" x14ac:dyDescent="0.25"/>
    <row r="946" customFormat="1" x14ac:dyDescent="0.25"/>
    <row r="947" customFormat="1" x14ac:dyDescent="0.25"/>
    <row r="948" customFormat="1" x14ac:dyDescent="0.25"/>
    <row r="949" customFormat="1" x14ac:dyDescent="0.25"/>
    <row r="950" customFormat="1" x14ac:dyDescent="0.25"/>
    <row r="951" customFormat="1" x14ac:dyDescent="0.25"/>
    <row r="952" customFormat="1" x14ac:dyDescent="0.25"/>
    <row r="953" customFormat="1" x14ac:dyDescent="0.25"/>
    <row r="954" customFormat="1" x14ac:dyDescent="0.25"/>
    <row r="955" customFormat="1" x14ac:dyDescent="0.25"/>
    <row r="956" customFormat="1" x14ac:dyDescent="0.25"/>
    <row r="957" customFormat="1" x14ac:dyDescent="0.25"/>
    <row r="958" customFormat="1" x14ac:dyDescent="0.25"/>
    <row r="959" customFormat="1" x14ac:dyDescent="0.25"/>
    <row r="960" customFormat="1" x14ac:dyDescent="0.25"/>
    <row r="961" customFormat="1" x14ac:dyDescent="0.25"/>
    <row r="962" customFormat="1" x14ac:dyDescent="0.25"/>
    <row r="963" customFormat="1" x14ac:dyDescent="0.25"/>
    <row r="964" customFormat="1" x14ac:dyDescent="0.25"/>
    <row r="965" customFormat="1" x14ac:dyDescent="0.25"/>
    <row r="966" customFormat="1" x14ac:dyDescent="0.25"/>
    <row r="967" customFormat="1" x14ac:dyDescent="0.25"/>
    <row r="968" customFormat="1" x14ac:dyDescent="0.25"/>
    <row r="969" customFormat="1" x14ac:dyDescent="0.25"/>
    <row r="970" customFormat="1" x14ac:dyDescent="0.25"/>
    <row r="971" customFormat="1" x14ac:dyDescent="0.25"/>
    <row r="972" customFormat="1" x14ac:dyDescent="0.25"/>
    <row r="973" customFormat="1" x14ac:dyDescent="0.25"/>
    <row r="974" customFormat="1" x14ac:dyDescent="0.25"/>
    <row r="975" customFormat="1" x14ac:dyDescent="0.25"/>
    <row r="976" customFormat="1" x14ac:dyDescent="0.25"/>
    <row r="977" customFormat="1" x14ac:dyDescent="0.25"/>
    <row r="978" customFormat="1" x14ac:dyDescent="0.25"/>
  </sheetData>
  <mergeCells count="16">
    <mergeCell ref="A54:P54"/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  <mergeCell ref="P3:P4"/>
    <mergeCell ref="Q3:Q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3"/>
  <sheetViews>
    <sheetView tabSelected="1" topLeftCell="L1" workbookViewId="0">
      <selection activeCell="O9" activeCellId="2" sqref="O6 O7 O9"/>
    </sheetView>
  </sheetViews>
  <sheetFormatPr defaultRowHeight="15" x14ac:dyDescent="0.25"/>
  <cols>
    <col min="1" max="1" width="15.42578125" customWidth="1"/>
    <col min="2" max="2" width="23.28515625" customWidth="1"/>
    <col min="3" max="4" width="25" customWidth="1"/>
    <col min="5" max="5" width="42.42578125" customWidth="1"/>
    <col min="6" max="6" width="12.7109375" customWidth="1"/>
    <col min="7" max="7" width="0.140625" hidden="1" customWidth="1"/>
    <col min="8" max="8" width="14.5703125" customWidth="1"/>
    <col min="9" max="9" width="13.85546875" customWidth="1"/>
    <col min="10" max="10" width="21.42578125" customWidth="1"/>
    <col min="11" max="11" width="42.7109375" style="12" customWidth="1"/>
    <col min="12" max="12" width="20.28515625" customWidth="1"/>
    <col min="13" max="13" width="18.42578125" customWidth="1"/>
    <col min="14" max="14" width="39.28515625" customWidth="1"/>
    <col min="15" max="15" width="13.7109375" customWidth="1"/>
    <col min="16" max="16" width="27.28515625" customWidth="1"/>
    <col min="17" max="17" width="21.5703125" customWidth="1"/>
    <col min="18" max="18" width="10.7109375" customWidth="1"/>
    <col min="19" max="19" width="11.7109375" customWidth="1"/>
    <col min="20" max="20" width="13.85546875" customWidth="1"/>
  </cols>
  <sheetData>
    <row r="1" spans="1:20" ht="15" customHeight="1" x14ac:dyDescent="0.25">
      <c r="A1" s="639" t="s">
        <v>11</v>
      </c>
      <c r="B1" s="639"/>
      <c r="C1" s="639"/>
      <c r="D1" s="639"/>
      <c r="E1" s="639"/>
      <c r="F1" s="639"/>
      <c r="G1" s="639"/>
      <c r="H1" s="639"/>
      <c r="I1" s="639"/>
      <c r="J1" s="639"/>
      <c r="K1" s="639"/>
      <c r="L1" s="639"/>
      <c r="M1" s="639"/>
      <c r="N1" s="639"/>
      <c r="O1" s="639"/>
      <c r="P1" s="639"/>
      <c r="Q1" s="639"/>
    </row>
    <row r="2" spans="1:20" ht="15" customHeight="1" x14ac:dyDescent="0.25">
      <c r="A2" s="640"/>
      <c r="B2" s="640"/>
      <c r="C2" s="640"/>
      <c r="D2" s="640"/>
      <c r="E2" s="640"/>
      <c r="F2" s="640"/>
      <c r="G2" s="640"/>
      <c r="H2" s="640"/>
      <c r="I2" s="640"/>
      <c r="J2" s="640"/>
      <c r="K2" s="640"/>
      <c r="L2" s="640"/>
      <c r="M2" s="640"/>
      <c r="N2" s="640"/>
      <c r="O2" s="640"/>
      <c r="P2" s="640"/>
      <c r="Q2" s="640"/>
    </row>
    <row r="3" spans="1:20" x14ac:dyDescent="0.25">
      <c r="A3" s="631" t="s">
        <v>0</v>
      </c>
      <c r="B3" s="631" t="s">
        <v>2</v>
      </c>
      <c r="C3" s="631" t="s">
        <v>3</v>
      </c>
      <c r="D3" s="631" t="s">
        <v>15</v>
      </c>
      <c r="E3" s="631" t="s">
        <v>16</v>
      </c>
      <c r="F3" s="8"/>
      <c r="G3" s="8"/>
      <c r="H3" s="631" t="s">
        <v>17</v>
      </c>
      <c r="I3" s="631" t="s">
        <v>1</v>
      </c>
      <c r="J3" s="642" t="s">
        <v>4</v>
      </c>
      <c r="K3" s="631" t="s">
        <v>5</v>
      </c>
      <c r="L3" s="275"/>
      <c r="M3" s="631" t="s">
        <v>16</v>
      </c>
      <c r="N3" s="631" t="s">
        <v>6</v>
      </c>
      <c r="O3" s="631" t="s">
        <v>1</v>
      </c>
      <c r="P3" s="631" t="s">
        <v>7</v>
      </c>
      <c r="Q3" s="632" t="s">
        <v>9</v>
      </c>
    </row>
    <row r="4" spans="1:20" s="1" customFormat="1" x14ac:dyDescent="0.25">
      <c r="A4" s="631"/>
      <c r="B4" s="631"/>
      <c r="C4" s="631"/>
      <c r="D4" s="631"/>
      <c r="E4" s="631"/>
      <c r="F4" s="8"/>
      <c r="G4" s="8"/>
      <c r="H4" s="631"/>
      <c r="I4" s="631"/>
      <c r="J4" s="642"/>
      <c r="K4" s="631"/>
      <c r="L4" s="275"/>
      <c r="M4" s="631"/>
      <c r="N4" s="631"/>
      <c r="O4" s="631"/>
      <c r="P4" s="631"/>
      <c r="Q4" s="633"/>
    </row>
    <row r="5" spans="1:20" s="630" customFormat="1" x14ac:dyDescent="0.25">
      <c r="A5" s="643">
        <v>11</v>
      </c>
      <c r="B5" s="625">
        <v>45631</v>
      </c>
      <c r="C5" s="626" t="s">
        <v>1186</v>
      </c>
      <c r="D5" s="624" t="s">
        <v>1187</v>
      </c>
      <c r="E5" s="627" t="s">
        <v>1188</v>
      </c>
      <c r="F5" s="627" t="s">
        <v>22</v>
      </c>
      <c r="G5" s="627"/>
      <c r="H5" s="627" t="s">
        <v>12</v>
      </c>
      <c r="I5" s="105">
        <v>482000</v>
      </c>
      <c r="J5" s="625">
        <v>45638</v>
      </c>
      <c r="K5" s="626" t="s">
        <v>1203</v>
      </c>
      <c r="L5" s="624" t="s">
        <v>13</v>
      </c>
      <c r="M5" s="628" t="s">
        <v>1204</v>
      </c>
      <c r="N5" s="624"/>
      <c r="O5" s="268">
        <v>482000</v>
      </c>
      <c r="P5" s="629" t="s">
        <v>8</v>
      </c>
      <c r="Q5" s="189">
        <f t="shared" ref="Q5:Q33" si="0">I5-O5</f>
        <v>0</v>
      </c>
    </row>
    <row r="6" spans="1:20" s="17" customFormat="1" x14ac:dyDescent="0.25">
      <c r="A6" s="241">
        <v>17</v>
      </c>
      <c r="B6" s="65">
        <v>45636</v>
      </c>
      <c r="C6" s="106" t="s">
        <v>1189</v>
      </c>
      <c r="D6" s="15" t="s">
        <v>1190</v>
      </c>
      <c r="E6" s="150" t="s">
        <v>1191</v>
      </c>
      <c r="F6" s="150" t="s">
        <v>22</v>
      </c>
      <c r="G6" s="150"/>
      <c r="H6" s="150" t="s">
        <v>87</v>
      </c>
      <c r="I6" s="306">
        <v>644600</v>
      </c>
      <c r="J6" s="65">
        <v>45638</v>
      </c>
      <c r="K6" s="106" t="s">
        <v>1203</v>
      </c>
      <c r="L6" s="438" t="s">
        <v>13</v>
      </c>
      <c r="M6" s="445" t="s">
        <v>1204</v>
      </c>
      <c r="N6" s="438"/>
      <c r="O6" s="447">
        <v>644600</v>
      </c>
      <c r="P6" s="445" t="s">
        <v>8</v>
      </c>
      <c r="Q6" s="236">
        <f t="shared" si="0"/>
        <v>0</v>
      </c>
    </row>
    <row r="7" spans="1:20" s="17" customFormat="1" x14ac:dyDescent="0.25">
      <c r="A7" s="15">
        <v>18</v>
      </c>
      <c r="B7" s="65">
        <v>45637</v>
      </c>
      <c r="C7" s="106" t="s">
        <v>1192</v>
      </c>
      <c r="D7" s="15" t="s">
        <v>1190</v>
      </c>
      <c r="E7" s="150" t="s">
        <v>1193</v>
      </c>
      <c r="F7" s="150" t="s">
        <v>22</v>
      </c>
      <c r="G7" s="150"/>
      <c r="H7" s="150" t="s">
        <v>87</v>
      </c>
      <c r="I7" s="306">
        <v>20000</v>
      </c>
      <c r="J7" s="65">
        <v>45638</v>
      </c>
      <c r="K7" s="106" t="s">
        <v>1203</v>
      </c>
      <c r="L7" s="438" t="s">
        <v>13</v>
      </c>
      <c r="M7" s="445" t="s">
        <v>1204</v>
      </c>
      <c r="N7" s="438"/>
      <c r="O7" s="446">
        <v>20000</v>
      </c>
      <c r="P7" s="445" t="s">
        <v>8</v>
      </c>
      <c r="Q7" s="236">
        <f t="shared" si="0"/>
        <v>0</v>
      </c>
    </row>
    <row r="8" spans="1:20" s="630" customFormat="1" x14ac:dyDescent="0.25">
      <c r="A8" s="643">
        <v>19</v>
      </c>
      <c r="B8" s="625">
        <v>45637</v>
      </c>
      <c r="C8" s="626" t="s">
        <v>1194</v>
      </c>
      <c r="D8" s="624" t="s">
        <v>140</v>
      </c>
      <c r="E8" s="627" t="s">
        <v>1195</v>
      </c>
      <c r="F8" s="644" t="s">
        <v>22</v>
      </c>
      <c r="G8" s="644"/>
      <c r="H8" s="644" t="s">
        <v>12</v>
      </c>
      <c r="I8" s="612">
        <v>424100</v>
      </c>
      <c r="J8" s="625">
        <v>45638</v>
      </c>
      <c r="K8" s="626" t="s">
        <v>1203</v>
      </c>
      <c r="L8" s="624" t="s">
        <v>13</v>
      </c>
      <c r="M8" s="628" t="s">
        <v>1204</v>
      </c>
      <c r="N8" s="624"/>
      <c r="O8" s="268">
        <v>424100</v>
      </c>
      <c r="P8" s="629" t="s">
        <v>8</v>
      </c>
      <c r="Q8" s="189">
        <f t="shared" si="0"/>
        <v>0</v>
      </c>
    </row>
    <row r="9" spans="1:20" s="17" customFormat="1" x14ac:dyDescent="0.25">
      <c r="A9" s="241">
        <v>21</v>
      </c>
      <c r="B9" s="65">
        <v>45638</v>
      </c>
      <c r="C9" s="106" t="s">
        <v>1196</v>
      </c>
      <c r="D9" s="597" t="s">
        <v>1197</v>
      </c>
      <c r="E9" s="150" t="s">
        <v>1198</v>
      </c>
      <c r="F9" s="574"/>
      <c r="G9" s="574"/>
      <c r="H9" s="574" t="s">
        <v>87</v>
      </c>
      <c r="I9" s="575">
        <v>2784000</v>
      </c>
      <c r="J9" s="65">
        <v>45638</v>
      </c>
      <c r="K9" s="106" t="s">
        <v>1203</v>
      </c>
      <c r="L9" s="438" t="s">
        <v>13</v>
      </c>
      <c r="M9" s="445" t="s">
        <v>1204</v>
      </c>
      <c r="N9" s="438"/>
      <c r="O9" s="447">
        <v>2784000</v>
      </c>
      <c r="P9" s="445" t="s">
        <v>8</v>
      </c>
      <c r="Q9" s="236">
        <f t="shared" si="0"/>
        <v>0</v>
      </c>
      <c r="S9" s="550"/>
    </row>
    <row r="10" spans="1:20" s="630" customFormat="1" x14ac:dyDescent="0.25">
      <c r="A10" s="624">
        <v>22</v>
      </c>
      <c r="B10" s="625">
        <v>45638</v>
      </c>
      <c r="C10" s="626" t="s">
        <v>1199</v>
      </c>
      <c r="D10" s="645" t="s">
        <v>298</v>
      </c>
      <c r="E10" s="627" t="s">
        <v>1200</v>
      </c>
      <c r="F10" s="627" t="s">
        <v>22</v>
      </c>
      <c r="G10" s="644"/>
      <c r="H10" s="644" t="s">
        <v>12</v>
      </c>
      <c r="I10" s="612">
        <v>424000</v>
      </c>
      <c r="J10" s="625">
        <v>45638</v>
      </c>
      <c r="K10" s="626" t="s">
        <v>1203</v>
      </c>
      <c r="L10" s="624" t="s">
        <v>13</v>
      </c>
      <c r="M10" s="628" t="s">
        <v>1204</v>
      </c>
      <c r="N10" s="624"/>
      <c r="O10" s="189">
        <v>424000</v>
      </c>
      <c r="P10" s="629" t="s">
        <v>8</v>
      </c>
      <c r="Q10" s="189">
        <f t="shared" si="0"/>
        <v>0</v>
      </c>
    </row>
    <row r="11" spans="1:20" s="630" customFormat="1" x14ac:dyDescent="0.25">
      <c r="A11" s="624">
        <v>23</v>
      </c>
      <c r="B11" s="625">
        <v>45638</v>
      </c>
      <c r="C11" s="626" t="s">
        <v>1201</v>
      </c>
      <c r="D11" s="645" t="s">
        <v>130</v>
      </c>
      <c r="E11" s="627" t="s">
        <v>1202</v>
      </c>
      <c r="F11" s="627" t="s">
        <v>22</v>
      </c>
      <c r="G11" s="627"/>
      <c r="H11" s="627" t="s">
        <v>12</v>
      </c>
      <c r="I11" s="105">
        <v>429200</v>
      </c>
      <c r="J11" s="625">
        <v>45638</v>
      </c>
      <c r="K11" s="626" t="s">
        <v>1203</v>
      </c>
      <c r="L11" s="624" t="s">
        <v>13</v>
      </c>
      <c r="M11" s="628" t="s">
        <v>1204</v>
      </c>
      <c r="N11" s="624"/>
      <c r="O11" s="189">
        <v>429200</v>
      </c>
      <c r="P11" s="629" t="s">
        <v>8</v>
      </c>
      <c r="Q11" s="189">
        <f t="shared" si="0"/>
        <v>0</v>
      </c>
    </row>
    <row r="12" spans="1:20" s="1" customFormat="1" x14ac:dyDescent="0.25">
      <c r="A12" s="11">
        <v>24</v>
      </c>
      <c r="B12" s="63"/>
      <c r="C12" s="197"/>
      <c r="D12" s="356"/>
      <c r="E12" s="107"/>
      <c r="F12" s="107"/>
      <c r="G12" s="107"/>
      <c r="H12" s="107"/>
      <c r="I12" s="105"/>
      <c r="J12" s="63"/>
      <c r="K12" s="197"/>
      <c r="L12" s="11"/>
      <c r="M12" s="143"/>
      <c r="N12" s="11"/>
      <c r="O12" s="189"/>
      <c r="P12" s="9"/>
      <c r="Q12" s="189">
        <f t="shared" si="0"/>
        <v>0</v>
      </c>
      <c r="T12" s="277"/>
    </row>
    <row r="13" spans="1:20" s="1" customFormat="1" x14ac:dyDescent="0.25">
      <c r="A13" s="11">
        <v>25</v>
      </c>
      <c r="B13" s="63"/>
      <c r="C13" s="197"/>
      <c r="D13" s="496"/>
      <c r="E13" s="107"/>
      <c r="F13" s="497"/>
      <c r="G13" s="497"/>
      <c r="H13" s="497"/>
      <c r="I13" s="612"/>
      <c r="J13" s="63"/>
      <c r="K13" s="197"/>
      <c r="L13" s="11"/>
      <c r="M13" s="143"/>
      <c r="N13" s="11"/>
      <c r="O13" s="189"/>
      <c r="P13" s="9"/>
      <c r="Q13" s="189">
        <f t="shared" si="0"/>
        <v>0</v>
      </c>
    </row>
    <row r="14" spans="1:20" s="1" customFormat="1" x14ac:dyDescent="0.25">
      <c r="A14" s="11">
        <v>26</v>
      </c>
      <c r="B14" s="63"/>
      <c r="C14" s="197"/>
      <c r="D14" s="356"/>
      <c r="E14" s="107"/>
      <c r="F14" s="497"/>
      <c r="G14" s="497"/>
      <c r="H14" s="497"/>
      <c r="I14" s="612"/>
      <c r="J14" s="63"/>
      <c r="K14" s="197"/>
      <c r="L14" s="11"/>
      <c r="M14" s="143"/>
      <c r="N14" s="11"/>
      <c r="O14" s="189"/>
      <c r="P14" s="9"/>
      <c r="Q14" s="189">
        <f t="shared" si="0"/>
        <v>0</v>
      </c>
      <c r="S14" s="277"/>
    </row>
    <row r="15" spans="1:20" s="1" customFormat="1" x14ac:dyDescent="0.25">
      <c r="A15" s="11">
        <v>27</v>
      </c>
      <c r="B15" s="63"/>
      <c r="C15" s="197"/>
      <c r="D15" s="356"/>
      <c r="E15" s="107"/>
      <c r="F15" s="497"/>
      <c r="G15" s="497"/>
      <c r="H15" s="497"/>
      <c r="I15" s="612"/>
      <c r="J15" s="63"/>
      <c r="K15" s="197"/>
      <c r="L15" s="356"/>
      <c r="M15" s="107"/>
      <c r="N15" s="11"/>
      <c r="O15" s="189"/>
      <c r="P15" s="9"/>
      <c r="Q15" s="189">
        <f t="shared" si="0"/>
        <v>0</v>
      </c>
    </row>
    <row r="16" spans="1:20" s="1" customFormat="1" x14ac:dyDescent="0.25">
      <c r="A16" s="11">
        <v>28</v>
      </c>
      <c r="B16" s="63"/>
      <c r="C16" s="197"/>
      <c r="D16" s="356"/>
      <c r="E16" s="107"/>
      <c r="F16" s="107"/>
      <c r="G16" s="107"/>
      <c r="H16" s="107"/>
      <c r="I16" s="105"/>
      <c r="J16" s="63"/>
      <c r="K16" s="197"/>
      <c r="L16" s="11"/>
      <c r="M16" s="143"/>
      <c r="N16" s="11"/>
      <c r="O16" s="189"/>
      <c r="P16" s="9"/>
      <c r="Q16" s="189">
        <f t="shared" si="0"/>
        <v>0</v>
      </c>
    </row>
    <row r="17" spans="1:19" s="1" customFormat="1" x14ac:dyDescent="0.25">
      <c r="A17" s="11">
        <v>29</v>
      </c>
      <c r="B17" s="63"/>
      <c r="C17" s="197"/>
      <c r="D17" s="356"/>
      <c r="E17" s="107"/>
      <c r="F17" s="107"/>
      <c r="G17" s="107"/>
      <c r="H17" s="107"/>
      <c r="I17" s="105"/>
      <c r="J17" s="63"/>
      <c r="K17" s="197"/>
      <c r="L17" s="11"/>
      <c r="M17" s="143"/>
      <c r="N17" s="11"/>
      <c r="O17" s="189"/>
      <c r="P17" s="9"/>
      <c r="Q17" s="189">
        <f t="shared" si="0"/>
        <v>0</v>
      </c>
    </row>
    <row r="18" spans="1:19" s="1" customFormat="1" x14ac:dyDescent="0.25">
      <c r="A18" s="11"/>
      <c r="B18" s="63"/>
      <c r="C18" s="197"/>
      <c r="D18" s="356"/>
      <c r="E18" s="107"/>
      <c r="F18" s="107"/>
      <c r="G18" s="107"/>
      <c r="H18" s="107"/>
      <c r="I18" s="105"/>
      <c r="J18" s="63"/>
      <c r="K18" s="197"/>
      <c r="L18" s="11"/>
      <c r="M18" s="143"/>
      <c r="N18" s="11"/>
      <c r="O18" s="189"/>
      <c r="P18" s="9"/>
      <c r="Q18" s="189">
        <f t="shared" si="0"/>
        <v>0</v>
      </c>
    </row>
    <row r="19" spans="1:19" s="1" customFormat="1" x14ac:dyDescent="0.25">
      <c r="A19" s="11"/>
      <c r="B19" s="63"/>
      <c r="C19" s="197"/>
      <c r="D19" s="356"/>
      <c r="E19" s="107"/>
      <c r="F19" s="107"/>
      <c r="G19" s="107"/>
      <c r="H19" s="107"/>
      <c r="I19" s="105"/>
      <c r="J19" s="63"/>
      <c r="K19" s="197"/>
      <c r="L19" s="11"/>
      <c r="M19" s="143"/>
      <c r="N19" s="11"/>
      <c r="O19" s="189"/>
      <c r="P19" s="9"/>
      <c r="Q19" s="189">
        <f t="shared" si="0"/>
        <v>0</v>
      </c>
      <c r="S19" s="277"/>
    </row>
    <row r="20" spans="1:19" s="1" customFormat="1" hidden="1" x14ac:dyDescent="0.25">
      <c r="A20" s="11">
        <v>28</v>
      </c>
      <c r="B20" s="63"/>
      <c r="C20" s="197"/>
      <c r="D20" s="11"/>
      <c r="E20" s="107"/>
      <c r="F20" s="107"/>
      <c r="G20" s="107"/>
      <c r="H20" s="108"/>
      <c r="I20" s="105"/>
      <c r="J20" s="63"/>
      <c r="K20" s="197"/>
      <c r="L20" s="11"/>
      <c r="M20" s="143"/>
      <c r="N20" s="11"/>
      <c r="O20" s="189"/>
      <c r="P20" s="9"/>
      <c r="Q20" s="189">
        <f t="shared" si="0"/>
        <v>0</v>
      </c>
    </row>
    <row r="21" spans="1:19" s="1" customFormat="1" hidden="1" x14ac:dyDescent="0.25">
      <c r="A21" s="11">
        <v>29</v>
      </c>
      <c r="B21" s="63"/>
      <c r="C21" s="197"/>
      <c r="D21" s="11"/>
      <c r="E21" s="9"/>
      <c r="F21" s="107"/>
      <c r="G21" s="107"/>
      <c r="H21" s="108"/>
      <c r="I21" s="105"/>
      <c r="J21" s="10"/>
      <c r="K21" s="197"/>
      <c r="L21" s="276"/>
      <c r="M21" s="195"/>
      <c r="N21" s="11"/>
      <c r="O21" s="189"/>
      <c r="P21" s="9"/>
      <c r="Q21" s="189">
        <f t="shared" si="0"/>
        <v>0</v>
      </c>
    </row>
    <row r="22" spans="1:19" s="1" customFormat="1" hidden="1" x14ac:dyDescent="0.25">
      <c r="A22" s="11">
        <v>30</v>
      </c>
      <c r="B22" s="63"/>
      <c r="C22" s="197"/>
      <c r="D22" s="11"/>
      <c r="E22" s="9"/>
      <c r="F22" s="107"/>
      <c r="G22" s="107"/>
      <c r="H22" s="108"/>
      <c r="I22" s="105"/>
      <c r="J22" s="191"/>
      <c r="K22" s="197"/>
      <c r="L22" s="305"/>
      <c r="M22" s="143"/>
      <c r="N22" s="11"/>
      <c r="O22" s="189"/>
      <c r="P22" s="9"/>
      <c r="Q22" s="189">
        <f t="shared" si="0"/>
        <v>0</v>
      </c>
    </row>
    <row r="23" spans="1:19" s="1" customFormat="1" hidden="1" x14ac:dyDescent="0.25">
      <c r="A23" s="11">
        <v>31</v>
      </c>
      <c r="B23" s="63"/>
      <c r="C23" s="197"/>
      <c r="D23" s="11"/>
      <c r="E23" s="9"/>
      <c r="F23" s="107"/>
      <c r="G23" s="107"/>
      <c r="H23" s="108"/>
      <c r="I23" s="357"/>
      <c r="J23" s="191"/>
      <c r="K23" s="197"/>
      <c r="L23" s="305"/>
      <c r="M23" s="143"/>
      <c r="N23" s="11"/>
      <c r="O23" s="189"/>
      <c r="P23" s="9"/>
      <c r="Q23" s="189">
        <f t="shared" si="0"/>
        <v>0</v>
      </c>
    </row>
    <row r="24" spans="1:19" s="1" customFormat="1" hidden="1" x14ac:dyDescent="0.25">
      <c r="A24" s="11">
        <v>32</v>
      </c>
      <c r="B24" s="63"/>
      <c r="C24" s="197"/>
      <c r="D24" s="276"/>
      <c r="E24" s="107"/>
      <c r="F24" s="107"/>
      <c r="G24" s="107"/>
      <c r="H24" s="108"/>
      <c r="I24" s="105"/>
      <c r="J24" s="191"/>
      <c r="K24" s="197"/>
      <c r="L24" s="305"/>
      <c r="M24" s="143"/>
      <c r="N24" s="11"/>
      <c r="O24" s="189"/>
      <c r="P24" s="9"/>
      <c r="Q24" s="189">
        <f t="shared" si="0"/>
        <v>0</v>
      </c>
    </row>
    <row r="25" spans="1:19" s="1" customFormat="1" hidden="1" x14ac:dyDescent="0.25">
      <c r="A25" s="11"/>
      <c r="B25" s="63"/>
      <c r="C25" s="197"/>
      <c r="D25" s="276"/>
      <c r="E25" s="107"/>
      <c r="F25" s="107"/>
      <c r="G25" s="107"/>
      <c r="H25" s="108"/>
      <c r="I25" s="105"/>
      <c r="J25" s="191"/>
      <c r="K25" s="197"/>
      <c r="L25" s="305"/>
      <c r="M25" s="143"/>
      <c r="N25" s="11"/>
      <c r="O25" s="189"/>
      <c r="P25" s="9"/>
      <c r="Q25" s="189">
        <f t="shared" si="0"/>
        <v>0</v>
      </c>
    </row>
    <row r="26" spans="1:19" s="1" customFormat="1" hidden="1" x14ac:dyDescent="0.25">
      <c r="A26" s="11">
        <v>33</v>
      </c>
      <c r="B26" s="63"/>
      <c r="C26" s="197"/>
      <c r="D26" s="276"/>
      <c r="E26" s="107"/>
      <c r="F26" s="107"/>
      <c r="G26" s="107"/>
      <c r="H26" s="108"/>
      <c r="I26" s="105"/>
      <c r="J26" s="191"/>
      <c r="K26" s="197"/>
      <c r="L26" s="305"/>
      <c r="M26" s="143"/>
      <c r="N26" s="11"/>
      <c r="O26" s="189"/>
      <c r="P26" s="9"/>
      <c r="Q26" s="189">
        <f t="shared" si="0"/>
        <v>0</v>
      </c>
    </row>
    <row r="27" spans="1:19" s="1" customFormat="1" hidden="1" x14ac:dyDescent="0.25">
      <c r="A27" s="11">
        <v>34</v>
      </c>
      <c r="B27" s="63"/>
      <c r="C27" s="197"/>
      <c r="D27" s="276"/>
      <c r="E27" s="107"/>
      <c r="F27" s="107"/>
      <c r="G27" s="107"/>
      <c r="H27" s="108"/>
      <c r="I27" s="105"/>
      <c r="J27" s="191"/>
      <c r="K27" s="197"/>
      <c r="L27" s="305"/>
      <c r="M27" s="143"/>
      <c r="N27" s="11"/>
      <c r="O27" s="189"/>
      <c r="P27" s="9"/>
      <c r="Q27" s="189">
        <f t="shared" si="0"/>
        <v>0</v>
      </c>
    </row>
    <row r="28" spans="1:19" s="1" customFormat="1" hidden="1" x14ac:dyDescent="0.25">
      <c r="A28" s="11">
        <v>35</v>
      </c>
      <c r="B28" s="63"/>
      <c r="C28" s="197"/>
      <c r="D28" s="276"/>
      <c r="E28" s="9"/>
      <c r="F28" s="107"/>
      <c r="G28" s="107"/>
      <c r="H28" s="108"/>
      <c r="I28" s="105"/>
      <c r="J28" s="191"/>
      <c r="K28" s="197"/>
      <c r="L28" s="305"/>
      <c r="M28" s="143"/>
      <c r="N28" s="11"/>
      <c r="O28" s="189"/>
      <c r="P28" s="9"/>
      <c r="Q28" s="189">
        <f t="shared" si="0"/>
        <v>0</v>
      </c>
    </row>
    <row r="29" spans="1:19" s="1" customFormat="1" hidden="1" x14ac:dyDescent="0.25">
      <c r="A29" s="11">
        <v>36</v>
      </c>
      <c r="B29" s="63"/>
      <c r="C29" s="197"/>
      <c r="D29" s="276"/>
      <c r="E29" s="9"/>
      <c r="F29" s="107"/>
      <c r="G29" s="107"/>
      <c r="H29" s="108"/>
      <c r="I29" s="105"/>
      <c r="J29" s="191"/>
      <c r="K29" s="197"/>
      <c r="L29" s="305"/>
      <c r="M29" s="143"/>
      <c r="N29" s="11"/>
      <c r="O29" s="189"/>
      <c r="P29" s="9"/>
      <c r="Q29" s="189">
        <f t="shared" si="0"/>
        <v>0</v>
      </c>
    </row>
    <row r="30" spans="1:19" s="1" customFormat="1" hidden="1" x14ac:dyDescent="0.25">
      <c r="A30" s="11">
        <v>37</v>
      </c>
      <c r="B30" s="63"/>
      <c r="C30" s="197"/>
      <c r="D30" s="276"/>
      <c r="E30" s="9"/>
      <c r="F30" s="107"/>
      <c r="G30" s="107"/>
      <c r="H30" s="108"/>
      <c r="I30" s="105"/>
      <c r="J30" s="191"/>
      <c r="K30" s="197"/>
      <c r="L30" s="305"/>
      <c r="M30" s="143"/>
      <c r="N30" s="11"/>
      <c r="O30" s="189"/>
      <c r="P30" s="9"/>
      <c r="Q30" s="189">
        <f t="shared" si="0"/>
        <v>0</v>
      </c>
    </row>
    <row r="31" spans="1:19" s="1" customFormat="1" hidden="1" x14ac:dyDescent="0.25">
      <c r="A31" s="11">
        <v>38</v>
      </c>
      <c r="B31" s="63"/>
      <c r="C31" s="197"/>
      <c r="D31" s="276"/>
      <c r="E31" s="9"/>
      <c r="F31" s="107"/>
      <c r="G31" s="107"/>
      <c r="H31" s="108"/>
      <c r="I31" s="105"/>
      <c r="J31" s="191"/>
      <c r="K31" s="197"/>
      <c r="L31" s="305"/>
      <c r="M31" s="143"/>
      <c r="N31" s="11"/>
      <c r="O31" s="189"/>
      <c r="P31" s="9"/>
      <c r="Q31" s="189">
        <f t="shared" si="0"/>
        <v>0</v>
      </c>
    </row>
    <row r="32" spans="1:19" s="1" customFormat="1" hidden="1" x14ac:dyDescent="0.25">
      <c r="A32" s="11">
        <v>39</v>
      </c>
      <c r="B32" s="63"/>
      <c r="C32" s="197"/>
      <c r="D32" s="276"/>
      <c r="E32" s="107"/>
      <c r="F32" s="107"/>
      <c r="G32" s="107"/>
      <c r="H32" s="356"/>
      <c r="I32" s="105"/>
      <c r="J32" s="191"/>
      <c r="K32" s="197"/>
      <c r="L32" s="305"/>
      <c r="M32" s="143"/>
      <c r="N32" s="11"/>
      <c r="O32" s="189"/>
      <c r="P32" s="9"/>
      <c r="Q32" s="189">
        <f t="shared" si="0"/>
        <v>0</v>
      </c>
    </row>
    <row r="33" spans="1:17" s="1" customFormat="1" hidden="1" x14ac:dyDescent="0.25">
      <c r="A33" s="11">
        <v>40</v>
      </c>
      <c r="B33" s="63"/>
      <c r="C33" s="197"/>
      <c r="D33" s="276"/>
      <c r="E33" s="9"/>
      <c r="F33" s="194"/>
      <c r="G33" s="107"/>
      <c r="H33" s="356"/>
      <c r="I33" s="105"/>
      <c r="J33" s="191"/>
      <c r="K33" s="197"/>
      <c r="L33" s="305"/>
      <c r="M33" s="143"/>
      <c r="N33" s="11"/>
      <c r="O33" s="189"/>
      <c r="P33" s="9"/>
      <c r="Q33" s="189">
        <f t="shared" si="0"/>
        <v>0</v>
      </c>
    </row>
    <row r="34" spans="1:17" s="1" customFormat="1" hidden="1" x14ac:dyDescent="0.25">
      <c r="A34" s="11">
        <v>41</v>
      </c>
      <c r="B34" s="63"/>
      <c r="C34" s="197"/>
      <c r="D34" s="276"/>
      <c r="E34" s="9"/>
      <c r="F34" s="107"/>
      <c r="G34" s="107"/>
      <c r="H34" s="108"/>
      <c r="I34" s="105"/>
      <c r="J34" s="191"/>
      <c r="K34" s="197"/>
      <c r="L34" s="305"/>
      <c r="M34" s="143"/>
      <c r="N34" s="11"/>
      <c r="O34" s="189"/>
      <c r="P34" s="9"/>
      <c r="Q34" s="189">
        <f t="shared" ref="Q34:Q38" si="1">I34-O34</f>
        <v>0</v>
      </c>
    </row>
    <row r="35" spans="1:17" s="1" customFormat="1" hidden="1" x14ac:dyDescent="0.25">
      <c r="A35" s="11">
        <v>42</v>
      </c>
      <c r="B35" s="63"/>
      <c r="C35" s="197"/>
      <c r="D35" s="276"/>
      <c r="E35" s="107"/>
      <c r="F35" s="107"/>
      <c r="G35" s="107"/>
      <c r="H35" s="108"/>
      <c r="I35" s="105"/>
      <c r="J35" s="191"/>
      <c r="K35" s="197"/>
      <c r="L35" s="305"/>
      <c r="M35" s="143"/>
      <c r="N35" s="11"/>
      <c r="O35" s="189"/>
      <c r="P35" s="9"/>
      <c r="Q35" s="189">
        <f t="shared" si="1"/>
        <v>0</v>
      </c>
    </row>
    <row r="36" spans="1:17" s="1" customFormat="1" hidden="1" x14ac:dyDescent="0.25">
      <c r="A36" s="11">
        <v>43</v>
      </c>
      <c r="B36" s="63"/>
      <c r="C36" s="197"/>
      <c r="D36" s="276"/>
      <c r="E36" s="107"/>
      <c r="F36" s="194"/>
      <c r="G36" s="194"/>
      <c r="H36" s="108"/>
      <c r="I36" s="105"/>
      <c r="J36" s="191"/>
      <c r="K36" s="197"/>
      <c r="L36" s="305"/>
      <c r="M36" s="143"/>
      <c r="N36" s="11"/>
      <c r="O36" s="189"/>
      <c r="P36" s="9"/>
      <c r="Q36" s="189">
        <f t="shared" si="1"/>
        <v>0</v>
      </c>
    </row>
    <row r="37" spans="1:17" s="1" customFormat="1" hidden="1" x14ac:dyDescent="0.25">
      <c r="A37" s="11">
        <v>44</v>
      </c>
      <c r="B37" s="63"/>
      <c r="C37" s="197"/>
      <c r="D37" s="276"/>
      <c r="E37" s="107"/>
      <c r="F37" s="194"/>
      <c r="G37" s="194"/>
      <c r="H37" s="108"/>
      <c r="I37" s="105"/>
      <c r="J37" s="191"/>
      <c r="K37" s="197"/>
      <c r="L37" s="305"/>
      <c r="M37" s="143"/>
      <c r="N37" s="11"/>
      <c r="O37" s="189"/>
      <c r="P37" s="9"/>
      <c r="Q37" s="189">
        <f t="shared" si="1"/>
        <v>0</v>
      </c>
    </row>
    <row r="38" spans="1:17" s="1" customFormat="1" hidden="1" x14ac:dyDescent="0.25">
      <c r="A38" s="11"/>
      <c r="B38" s="10"/>
      <c r="C38" s="197"/>
      <c r="D38" s="276"/>
      <c r="E38" s="195"/>
      <c r="F38" s="194"/>
      <c r="G38" s="193"/>
      <c r="H38" s="192"/>
      <c r="I38" s="2"/>
      <c r="J38" s="63"/>
      <c r="K38" s="197"/>
      <c r="L38" s="11"/>
      <c r="M38" s="143"/>
      <c r="N38" s="11"/>
      <c r="O38" s="189"/>
      <c r="P38" s="9"/>
      <c r="Q38" s="189">
        <f t="shared" si="1"/>
        <v>0</v>
      </c>
    </row>
    <row r="39" spans="1:17" s="1" customFormat="1" ht="36" x14ac:dyDescent="0.25">
      <c r="A39" s="636" t="s">
        <v>18</v>
      </c>
      <c r="B39" s="637"/>
      <c r="C39" s="637"/>
      <c r="D39" s="637"/>
      <c r="E39" s="637"/>
      <c r="F39" s="637"/>
      <c r="G39" s="637"/>
      <c r="H39" s="637"/>
      <c r="I39" s="637"/>
      <c r="J39" s="641"/>
      <c r="K39" s="641"/>
      <c r="L39" s="641"/>
      <c r="M39" s="641"/>
      <c r="N39" s="637"/>
      <c r="O39" s="637"/>
      <c r="P39" s="638"/>
      <c r="Q39" s="188">
        <f>SUM(Q5:Q38)</f>
        <v>0</v>
      </c>
    </row>
    <row r="40" spans="1:17" x14ac:dyDescent="0.25">
      <c r="K40"/>
    </row>
    <row r="41" spans="1:17" x14ac:dyDescent="0.25">
      <c r="K41"/>
      <c r="P41" t="s">
        <v>398</v>
      </c>
      <c r="Q41" s="168">
        <f>Q426</f>
        <v>0</v>
      </c>
    </row>
    <row r="42" spans="1:17" x14ac:dyDescent="0.25">
      <c r="A42" s="169"/>
      <c r="B42" s="170"/>
      <c r="C42" s="171"/>
      <c r="D42" s="172"/>
      <c r="E42" s="171"/>
      <c r="F42" s="173"/>
      <c r="G42" s="174"/>
      <c r="H42" s="187"/>
      <c r="K42"/>
    </row>
    <row r="43" spans="1:17" x14ac:dyDescent="0.25">
      <c r="K43"/>
    </row>
    <row r="44" spans="1:17" x14ac:dyDescent="0.25">
      <c r="K44"/>
    </row>
    <row r="45" spans="1:17" x14ac:dyDescent="0.25">
      <c r="K45"/>
    </row>
    <row r="46" spans="1:17" x14ac:dyDescent="0.25">
      <c r="K46"/>
    </row>
    <row r="47" spans="1:17" x14ac:dyDescent="0.25">
      <c r="K47"/>
    </row>
    <row r="48" spans="1:17" x14ac:dyDescent="0.25">
      <c r="K48"/>
    </row>
    <row r="49" spans="11:11" x14ac:dyDescent="0.25">
      <c r="K49"/>
    </row>
    <row r="50" spans="11:11" x14ac:dyDescent="0.25">
      <c r="K50"/>
    </row>
    <row r="51" spans="11:11" x14ac:dyDescent="0.25">
      <c r="K51"/>
    </row>
    <row r="52" spans="11:11" x14ac:dyDescent="0.25">
      <c r="K52"/>
    </row>
    <row r="53" spans="11:11" x14ac:dyDescent="0.25">
      <c r="K53"/>
    </row>
    <row r="54" spans="11:11" x14ac:dyDescent="0.25">
      <c r="K54"/>
    </row>
    <row r="55" spans="11:11" x14ac:dyDescent="0.25">
      <c r="K55"/>
    </row>
    <row r="56" spans="11:11" x14ac:dyDescent="0.25">
      <c r="K56"/>
    </row>
    <row r="57" spans="11:11" x14ac:dyDescent="0.25">
      <c r="K57"/>
    </row>
    <row r="58" spans="11:11" x14ac:dyDescent="0.25">
      <c r="K58"/>
    </row>
    <row r="59" spans="11:11" x14ac:dyDescent="0.25">
      <c r="K59"/>
    </row>
    <row r="60" spans="11:11" x14ac:dyDescent="0.25">
      <c r="K60"/>
    </row>
    <row r="61" spans="11:11" x14ac:dyDescent="0.25">
      <c r="K61"/>
    </row>
    <row r="62" spans="11:11" x14ac:dyDescent="0.25">
      <c r="K62"/>
    </row>
    <row r="63" spans="11:11" x14ac:dyDescent="0.25">
      <c r="K63"/>
    </row>
    <row r="64" spans="11:11" x14ac:dyDescent="0.25">
      <c r="K64"/>
    </row>
    <row r="65" spans="11:11" x14ac:dyDescent="0.25">
      <c r="K65"/>
    </row>
    <row r="66" spans="11:11" x14ac:dyDescent="0.25">
      <c r="K66"/>
    </row>
    <row r="67" spans="11:11" x14ac:dyDescent="0.25">
      <c r="K67"/>
    </row>
    <row r="68" spans="11:11" x14ac:dyDescent="0.25">
      <c r="K68"/>
    </row>
    <row r="69" spans="11:11" x14ac:dyDescent="0.25">
      <c r="K69"/>
    </row>
    <row r="70" spans="11:11" x14ac:dyDescent="0.25">
      <c r="K70"/>
    </row>
    <row r="71" spans="11:11" x14ac:dyDescent="0.25">
      <c r="K71"/>
    </row>
    <row r="72" spans="11:11" x14ac:dyDescent="0.25">
      <c r="K72"/>
    </row>
    <row r="73" spans="11:11" x14ac:dyDescent="0.25">
      <c r="K73"/>
    </row>
    <row r="74" spans="11:11" x14ac:dyDescent="0.25">
      <c r="K74"/>
    </row>
    <row r="75" spans="11:11" x14ac:dyDescent="0.25">
      <c r="K75"/>
    </row>
    <row r="76" spans="11:11" x14ac:dyDescent="0.25">
      <c r="K76"/>
    </row>
    <row r="77" spans="11:11" x14ac:dyDescent="0.25">
      <c r="K77"/>
    </row>
    <row r="78" spans="11:11" x14ac:dyDescent="0.25">
      <c r="K78"/>
    </row>
    <row r="79" spans="11:11" x14ac:dyDescent="0.25">
      <c r="K79"/>
    </row>
    <row r="80" spans="11:11" x14ac:dyDescent="0.25">
      <c r="K80"/>
    </row>
    <row r="81" spans="11:11" x14ac:dyDescent="0.25">
      <c r="K81"/>
    </row>
    <row r="82" spans="11:11" x14ac:dyDescent="0.25">
      <c r="K82"/>
    </row>
    <row r="83" spans="11:11" x14ac:dyDescent="0.25">
      <c r="K83"/>
    </row>
    <row r="84" spans="11:11" x14ac:dyDescent="0.25">
      <c r="K84"/>
    </row>
    <row r="85" spans="11:11" x14ac:dyDescent="0.25">
      <c r="K85"/>
    </row>
    <row r="86" spans="11:11" x14ac:dyDescent="0.25">
      <c r="K86"/>
    </row>
    <row r="87" spans="11:11" x14ac:dyDescent="0.25">
      <c r="K87"/>
    </row>
    <row r="88" spans="11:11" x14ac:dyDescent="0.25">
      <c r="K88"/>
    </row>
    <row r="89" spans="11:11" x14ac:dyDescent="0.25">
      <c r="K89"/>
    </row>
    <row r="90" spans="11:11" x14ac:dyDescent="0.25">
      <c r="K90"/>
    </row>
    <row r="91" spans="11:11" x14ac:dyDescent="0.25">
      <c r="K91"/>
    </row>
    <row r="92" spans="11:11" x14ac:dyDescent="0.25">
      <c r="K92"/>
    </row>
    <row r="93" spans="11:11" x14ac:dyDescent="0.25">
      <c r="K93"/>
    </row>
    <row r="94" spans="11:11" x14ac:dyDescent="0.25">
      <c r="K94"/>
    </row>
    <row r="95" spans="11:11" x14ac:dyDescent="0.25">
      <c r="K95"/>
    </row>
    <row r="96" spans="11:11" x14ac:dyDescent="0.25">
      <c r="K96"/>
    </row>
    <row r="97" spans="11:11" x14ac:dyDescent="0.25">
      <c r="K97"/>
    </row>
    <row r="98" spans="11:11" x14ac:dyDescent="0.25">
      <c r="K98"/>
    </row>
    <row r="99" spans="11:11" x14ac:dyDescent="0.25">
      <c r="K99"/>
    </row>
    <row r="100" spans="11:11" x14ac:dyDescent="0.25">
      <c r="K100"/>
    </row>
    <row r="101" spans="11:11" x14ac:dyDescent="0.25">
      <c r="K101"/>
    </row>
    <row r="102" spans="11:11" x14ac:dyDescent="0.25">
      <c r="K102"/>
    </row>
    <row r="103" spans="11:11" x14ac:dyDescent="0.25">
      <c r="K103"/>
    </row>
    <row r="104" spans="11:11" x14ac:dyDescent="0.25">
      <c r="K104"/>
    </row>
    <row r="105" spans="11:11" x14ac:dyDescent="0.25">
      <c r="K105"/>
    </row>
    <row r="106" spans="11:11" x14ac:dyDescent="0.25">
      <c r="K106"/>
    </row>
    <row r="107" spans="11:11" x14ac:dyDescent="0.25">
      <c r="K107"/>
    </row>
    <row r="108" spans="11:11" x14ac:dyDescent="0.25">
      <c r="K108"/>
    </row>
    <row r="109" spans="11:11" x14ac:dyDescent="0.25">
      <c r="K109"/>
    </row>
    <row r="110" spans="11:11" x14ac:dyDescent="0.25">
      <c r="K110"/>
    </row>
    <row r="111" spans="11:11" x14ac:dyDescent="0.25">
      <c r="K111"/>
    </row>
    <row r="112" spans="11:11" x14ac:dyDescent="0.25">
      <c r="K112"/>
    </row>
    <row r="113" spans="11:11" x14ac:dyDescent="0.25">
      <c r="K113"/>
    </row>
    <row r="114" spans="11:11" x14ac:dyDescent="0.25">
      <c r="K114"/>
    </row>
    <row r="115" spans="11:11" x14ac:dyDescent="0.25">
      <c r="K115"/>
    </row>
    <row r="116" spans="11:11" x14ac:dyDescent="0.25">
      <c r="K116"/>
    </row>
    <row r="117" spans="11:11" x14ac:dyDescent="0.25">
      <c r="K117"/>
    </row>
    <row r="118" spans="11:11" x14ac:dyDescent="0.25">
      <c r="K118"/>
    </row>
    <row r="119" spans="11:11" x14ac:dyDescent="0.25">
      <c r="K119"/>
    </row>
    <row r="120" spans="11:11" x14ac:dyDescent="0.25">
      <c r="K120"/>
    </row>
    <row r="121" spans="11:11" x14ac:dyDescent="0.25">
      <c r="K121"/>
    </row>
    <row r="122" spans="11:11" x14ac:dyDescent="0.25">
      <c r="K122"/>
    </row>
    <row r="123" spans="11:11" x14ac:dyDescent="0.25">
      <c r="K123"/>
    </row>
    <row r="124" spans="11:11" x14ac:dyDescent="0.25">
      <c r="K124"/>
    </row>
    <row r="125" spans="11:11" x14ac:dyDescent="0.25">
      <c r="K125"/>
    </row>
    <row r="126" spans="11:11" x14ac:dyDescent="0.25">
      <c r="K126"/>
    </row>
    <row r="127" spans="11:11" x14ac:dyDescent="0.25">
      <c r="K127"/>
    </row>
    <row r="128" spans="11:11" x14ac:dyDescent="0.25">
      <c r="K128"/>
    </row>
    <row r="129" spans="11:11" x14ac:dyDescent="0.25">
      <c r="K129"/>
    </row>
    <row r="130" spans="11:11" x14ac:dyDescent="0.25">
      <c r="K130"/>
    </row>
    <row r="131" spans="11:11" x14ac:dyDescent="0.25">
      <c r="K131"/>
    </row>
    <row r="132" spans="11:11" x14ac:dyDescent="0.25">
      <c r="K132"/>
    </row>
    <row r="133" spans="11:11" x14ac:dyDescent="0.25">
      <c r="K133"/>
    </row>
    <row r="134" spans="11:11" x14ac:dyDescent="0.25">
      <c r="K134"/>
    </row>
    <row r="135" spans="11:11" x14ac:dyDescent="0.25">
      <c r="K135"/>
    </row>
    <row r="136" spans="11:11" x14ac:dyDescent="0.25">
      <c r="K136"/>
    </row>
    <row r="137" spans="11:11" x14ac:dyDescent="0.25">
      <c r="K137"/>
    </row>
    <row r="138" spans="11:11" x14ac:dyDescent="0.25">
      <c r="K138"/>
    </row>
    <row r="139" spans="11:11" x14ac:dyDescent="0.25">
      <c r="K139"/>
    </row>
    <row r="140" spans="11:11" x14ac:dyDescent="0.25">
      <c r="K140"/>
    </row>
    <row r="141" spans="11:11" x14ac:dyDescent="0.25">
      <c r="K141"/>
    </row>
    <row r="142" spans="11:11" x14ac:dyDescent="0.25">
      <c r="K142"/>
    </row>
    <row r="143" spans="11:11" x14ac:dyDescent="0.25">
      <c r="K143"/>
    </row>
    <row r="144" spans="11:11" x14ac:dyDescent="0.25">
      <c r="K144"/>
    </row>
    <row r="145" spans="11:11" x14ac:dyDescent="0.25">
      <c r="K145"/>
    </row>
    <row r="146" spans="11:11" x14ac:dyDescent="0.25">
      <c r="K146"/>
    </row>
    <row r="147" spans="11:11" x14ac:dyDescent="0.25">
      <c r="K147"/>
    </row>
    <row r="148" spans="11:11" x14ac:dyDescent="0.25">
      <c r="K148"/>
    </row>
    <row r="149" spans="11:11" x14ac:dyDescent="0.25">
      <c r="K149"/>
    </row>
    <row r="150" spans="11:11" x14ac:dyDescent="0.25">
      <c r="K150"/>
    </row>
    <row r="151" spans="11:11" x14ac:dyDescent="0.25">
      <c r="K151"/>
    </row>
    <row r="152" spans="11:11" x14ac:dyDescent="0.25">
      <c r="K152"/>
    </row>
    <row r="153" spans="11:11" x14ac:dyDescent="0.25">
      <c r="K153"/>
    </row>
    <row r="154" spans="11:11" x14ac:dyDescent="0.25">
      <c r="K154"/>
    </row>
    <row r="155" spans="11:11" x14ac:dyDescent="0.25">
      <c r="K155"/>
    </row>
    <row r="156" spans="11:11" x14ac:dyDescent="0.25">
      <c r="K156"/>
    </row>
    <row r="157" spans="11:11" x14ac:dyDescent="0.25">
      <c r="K157"/>
    </row>
    <row r="158" spans="11:11" x14ac:dyDescent="0.25">
      <c r="K158"/>
    </row>
    <row r="159" spans="11:11" x14ac:dyDescent="0.25">
      <c r="K159"/>
    </row>
    <row r="160" spans="11:11" x14ac:dyDescent="0.25">
      <c r="K160"/>
    </row>
    <row r="161" spans="11:11" x14ac:dyDescent="0.25">
      <c r="K161"/>
    </row>
    <row r="162" spans="11:11" x14ac:dyDescent="0.25">
      <c r="K162"/>
    </row>
    <row r="163" spans="11:11" x14ac:dyDescent="0.25">
      <c r="K163"/>
    </row>
    <row r="164" spans="11:11" x14ac:dyDescent="0.25">
      <c r="K164"/>
    </row>
    <row r="165" spans="11:11" x14ac:dyDescent="0.25">
      <c r="K165"/>
    </row>
    <row r="166" spans="11:11" x14ac:dyDescent="0.25">
      <c r="K166"/>
    </row>
    <row r="167" spans="11:11" x14ac:dyDescent="0.25">
      <c r="K167"/>
    </row>
    <row r="168" spans="11:11" x14ac:dyDescent="0.25">
      <c r="K168"/>
    </row>
    <row r="169" spans="11:11" x14ac:dyDescent="0.25">
      <c r="K169"/>
    </row>
    <row r="170" spans="11:11" x14ac:dyDescent="0.25">
      <c r="K170"/>
    </row>
    <row r="171" spans="11:11" x14ac:dyDescent="0.25">
      <c r="K171"/>
    </row>
    <row r="172" spans="11:11" x14ac:dyDescent="0.25">
      <c r="K172"/>
    </row>
    <row r="173" spans="11:11" x14ac:dyDescent="0.25">
      <c r="K173"/>
    </row>
    <row r="174" spans="11:11" x14ac:dyDescent="0.25">
      <c r="K174"/>
    </row>
    <row r="175" spans="11:11" x14ac:dyDescent="0.25">
      <c r="K175"/>
    </row>
    <row r="176" spans="11:11" x14ac:dyDescent="0.25">
      <c r="K176"/>
    </row>
    <row r="177" spans="11:11" x14ac:dyDescent="0.25">
      <c r="K177"/>
    </row>
    <row r="178" spans="11:11" x14ac:dyDescent="0.25">
      <c r="K178"/>
    </row>
    <row r="179" spans="11:11" x14ac:dyDescent="0.25">
      <c r="K179"/>
    </row>
    <row r="180" spans="11:11" x14ac:dyDescent="0.25">
      <c r="K180"/>
    </row>
    <row r="181" spans="11:11" x14ac:dyDescent="0.25">
      <c r="K181"/>
    </row>
    <row r="182" spans="11:11" x14ac:dyDescent="0.25">
      <c r="K182"/>
    </row>
    <row r="183" spans="11:11" x14ac:dyDescent="0.25">
      <c r="K183"/>
    </row>
    <row r="184" spans="11:11" x14ac:dyDescent="0.25">
      <c r="K184"/>
    </row>
    <row r="185" spans="11:11" x14ac:dyDescent="0.25">
      <c r="K185"/>
    </row>
    <row r="186" spans="11:11" x14ac:dyDescent="0.25">
      <c r="K186"/>
    </row>
    <row r="187" spans="11:11" x14ac:dyDescent="0.25">
      <c r="K187"/>
    </row>
    <row r="188" spans="11:11" x14ac:dyDescent="0.25">
      <c r="K188"/>
    </row>
    <row r="189" spans="11:11" x14ac:dyDescent="0.25">
      <c r="K189"/>
    </row>
    <row r="190" spans="11:11" x14ac:dyDescent="0.25">
      <c r="K190"/>
    </row>
    <row r="191" spans="11:11" x14ac:dyDescent="0.25">
      <c r="K191"/>
    </row>
    <row r="192" spans="11:11" x14ac:dyDescent="0.25">
      <c r="K192"/>
    </row>
    <row r="193" spans="11:11" x14ac:dyDescent="0.25">
      <c r="K193"/>
    </row>
    <row r="194" spans="11:11" x14ac:dyDescent="0.25">
      <c r="K194"/>
    </row>
    <row r="195" spans="11:11" x14ac:dyDescent="0.25">
      <c r="K195"/>
    </row>
    <row r="196" spans="11:11" x14ac:dyDescent="0.25">
      <c r="K196"/>
    </row>
    <row r="197" spans="11:11" x14ac:dyDescent="0.25">
      <c r="K197"/>
    </row>
    <row r="198" spans="11:11" x14ac:dyDescent="0.25">
      <c r="K198"/>
    </row>
    <row r="199" spans="11:11" x14ac:dyDescent="0.25">
      <c r="K199"/>
    </row>
    <row r="200" spans="11:11" x14ac:dyDescent="0.25">
      <c r="K200"/>
    </row>
    <row r="201" spans="11:11" x14ac:dyDescent="0.25">
      <c r="K201"/>
    </row>
    <row r="202" spans="11:11" x14ac:dyDescent="0.25">
      <c r="K202"/>
    </row>
    <row r="203" spans="11:11" x14ac:dyDescent="0.25">
      <c r="K203"/>
    </row>
    <row r="204" spans="11:11" x14ac:dyDescent="0.25">
      <c r="K204"/>
    </row>
    <row r="205" spans="11:11" x14ac:dyDescent="0.25">
      <c r="K205"/>
    </row>
    <row r="206" spans="11:11" x14ac:dyDescent="0.25">
      <c r="K206"/>
    </row>
    <row r="207" spans="11:11" x14ac:dyDescent="0.25">
      <c r="K207"/>
    </row>
    <row r="208" spans="11:11" x14ac:dyDescent="0.25">
      <c r="K208"/>
    </row>
    <row r="209" spans="11:11" x14ac:dyDescent="0.25">
      <c r="K209"/>
    </row>
    <row r="210" spans="11:11" x14ac:dyDescent="0.25">
      <c r="K210"/>
    </row>
    <row r="211" spans="11:11" x14ac:dyDescent="0.25">
      <c r="K211"/>
    </row>
    <row r="212" spans="11:11" x14ac:dyDescent="0.25">
      <c r="K212"/>
    </row>
    <row r="213" spans="11:11" x14ac:dyDescent="0.25">
      <c r="K213"/>
    </row>
    <row r="214" spans="11:11" x14ac:dyDescent="0.25">
      <c r="K214"/>
    </row>
    <row r="215" spans="11:11" x14ac:dyDescent="0.25">
      <c r="K215"/>
    </row>
    <row r="216" spans="11:11" x14ac:dyDescent="0.25">
      <c r="K216"/>
    </row>
    <row r="217" spans="11:11" x14ac:dyDescent="0.25">
      <c r="K217"/>
    </row>
    <row r="218" spans="11:11" x14ac:dyDescent="0.25">
      <c r="K218"/>
    </row>
    <row r="219" spans="11:11" x14ac:dyDescent="0.25">
      <c r="K219"/>
    </row>
    <row r="220" spans="11:11" x14ac:dyDescent="0.25">
      <c r="K220"/>
    </row>
    <row r="221" spans="11:11" x14ac:dyDescent="0.25">
      <c r="K221"/>
    </row>
    <row r="222" spans="11:11" x14ac:dyDescent="0.25">
      <c r="K222"/>
    </row>
    <row r="223" spans="11:11" x14ac:dyDescent="0.25">
      <c r="K223"/>
    </row>
    <row r="224" spans="11:11" x14ac:dyDescent="0.25">
      <c r="K224"/>
    </row>
    <row r="225" spans="11:11" x14ac:dyDescent="0.25">
      <c r="K225"/>
    </row>
    <row r="226" spans="11:11" x14ac:dyDescent="0.25">
      <c r="K226"/>
    </row>
    <row r="227" spans="11:11" x14ac:dyDescent="0.25">
      <c r="K227"/>
    </row>
    <row r="228" spans="11:11" x14ac:dyDescent="0.25">
      <c r="K228"/>
    </row>
    <row r="229" spans="11:11" x14ac:dyDescent="0.25">
      <c r="K229"/>
    </row>
    <row r="230" spans="11:11" x14ac:dyDescent="0.25">
      <c r="K230"/>
    </row>
    <row r="231" spans="11:11" x14ac:dyDescent="0.25">
      <c r="K231"/>
    </row>
    <row r="232" spans="11:11" x14ac:dyDescent="0.25">
      <c r="K232"/>
    </row>
    <row r="233" spans="11:11" x14ac:dyDescent="0.25">
      <c r="K233"/>
    </row>
    <row r="234" spans="11:11" x14ac:dyDescent="0.25">
      <c r="K234"/>
    </row>
    <row r="235" spans="11:11" x14ac:dyDescent="0.25">
      <c r="K235"/>
    </row>
    <row r="236" spans="11:11" x14ac:dyDescent="0.25">
      <c r="K236"/>
    </row>
    <row r="237" spans="11:11" x14ac:dyDescent="0.25">
      <c r="K237"/>
    </row>
    <row r="238" spans="11:11" x14ac:dyDescent="0.25">
      <c r="K238"/>
    </row>
    <row r="239" spans="11:11" x14ac:dyDescent="0.25">
      <c r="K239"/>
    </row>
    <row r="240" spans="11:11" x14ac:dyDescent="0.25">
      <c r="K240"/>
    </row>
    <row r="241" spans="11:11" x14ac:dyDescent="0.25">
      <c r="K241"/>
    </row>
    <row r="242" spans="11:11" x14ac:dyDescent="0.25">
      <c r="K242"/>
    </row>
    <row r="243" spans="11:11" x14ac:dyDescent="0.25">
      <c r="K243"/>
    </row>
    <row r="244" spans="11:11" x14ac:dyDescent="0.25">
      <c r="K244"/>
    </row>
    <row r="245" spans="11:11" x14ac:dyDescent="0.25">
      <c r="K245"/>
    </row>
    <row r="246" spans="11:11" x14ac:dyDescent="0.25">
      <c r="K246"/>
    </row>
    <row r="247" spans="11:11" x14ac:dyDescent="0.25">
      <c r="K247"/>
    </row>
    <row r="248" spans="11:11" x14ac:dyDescent="0.25">
      <c r="K248"/>
    </row>
    <row r="249" spans="11:11" x14ac:dyDescent="0.25">
      <c r="K249"/>
    </row>
    <row r="250" spans="11:11" x14ac:dyDescent="0.25">
      <c r="K250"/>
    </row>
    <row r="251" spans="11:11" x14ac:dyDescent="0.25">
      <c r="K251"/>
    </row>
    <row r="252" spans="11:11" x14ac:dyDescent="0.25">
      <c r="K252"/>
    </row>
    <row r="253" spans="11:11" x14ac:dyDescent="0.25">
      <c r="K253"/>
    </row>
    <row r="254" spans="11:11" x14ac:dyDescent="0.25">
      <c r="K254"/>
    </row>
    <row r="255" spans="11:11" x14ac:dyDescent="0.25">
      <c r="K255"/>
    </row>
    <row r="256" spans="11:11" x14ac:dyDescent="0.25">
      <c r="K256"/>
    </row>
    <row r="257" spans="11:11" x14ac:dyDescent="0.25">
      <c r="K257"/>
    </row>
    <row r="258" spans="11:11" x14ac:dyDescent="0.25">
      <c r="K258"/>
    </row>
    <row r="259" spans="11:11" x14ac:dyDescent="0.25">
      <c r="K259"/>
    </row>
    <row r="260" spans="11:11" x14ac:dyDescent="0.25">
      <c r="K260"/>
    </row>
    <row r="261" spans="11:11" x14ac:dyDescent="0.25">
      <c r="K261"/>
    </row>
    <row r="262" spans="11:11" x14ac:dyDescent="0.25">
      <c r="K262"/>
    </row>
    <row r="263" spans="11:11" x14ac:dyDescent="0.25">
      <c r="K263"/>
    </row>
    <row r="264" spans="11:11" x14ac:dyDescent="0.25">
      <c r="K264"/>
    </row>
    <row r="265" spans="11:11" x14ac:dyDescent="0.25">
      <c r="K265"/>
    </row>
    <row r="266" spans="11:11" x14ac:dyDescent="0.25">
      <c r="K266"/>
    </row>
    <row r="267" spans="11:11" x14ac:dyDescent="0.25">
      <c r="K267"/>
    </row>
    <row r="268" spans="11:11" x14ac:dyDescent="0.25">
      <c r="K268"/>
    </row>
    <row r="269" spans="11:11" x14ac:dyDescent="0.25">
      <c r="K269"/>
    </row>
    <row r="270" spans="11:11" x14ac:dyDescent="0.25">
      <c r="K270"/>
    </row>
    <row r="271" spans="11:11" x14ac:dyDescent="0.25">
      <c r="K271"/>
    </row>
    <row r="272" spans="11:11" x14ac:dyDescent="0.25">
      <c r="K272"/>
    </row>
    <row r="273" spans="11:11" x14ac:dyDescent="0.25">
      <c r="K273"/>
    </row>
    <row r="274" spans="11:11" x14ac:dyDescent="0.25">
      <c r="K274"/>
    </row>
    <row r="275" spans="11:11" x14ac:dyDescent="0.25">
      <c r="K275"/>
    </row>
    <row r="276" spans="11:11" x14ac:dyDescent="0.25">
      <c r="K276"/>
    </row>
    <row r="277" spans="11:11" x14ac:dyDescent="0.25">
      <c r="K277"/>
    </row>
    <row r="278" spans="11:11" x14ac:dyDescent="0.25">
      <c r="K278"/>
    </row>
    <row r="279" spans="11:11" x14ac:dyDescent="0.25">
      <c r="K279"/>
    </row>
    <row r="280" spans="11:11" x14ac:dyDescent="0.25">
      <c r="K280"/>
    </row>
    <row r="281" spans="11:11" x14ac:dyDescent="0.25">
      <c r="K281"/>
    </row>
    <row r="282" spans="11:11" x14ac:dyDescent="0.25">
      <c r="K282"/>
    </row>
    <row r="283" spans="11:11" x14ac:dyDescent="0.25">
      <c r="K283"/>
    </row>
    <row r="284" spans="11:11" x14ac:dyDescent="0.25">
      <c r="K284"/>
    </row>
    <row r="285" spans="11:11" x14ac:dyDescent="0.25">
      <c r="K285"/>
    </row>
    <row r="286" spans="11:11" x14ac:dyDescent="0.25">
      <c r="K286"/>
    </row>
    <row r="287" spans="11:11" x14ac:dyDescent="0.25">
      <c r="K287"/>
    </row>
    <row r="288" spans="11:11" x14ac:dyDescent="0.25">
      <c r="K288"/>
    </row>
    <row r="289" spans="11:11" x14ac:dyDescent="0.25">
      <c r="K289"/>
    </row>
    <row r="290" spans="11:11" x14ac:dyDescent="0.25">
      <c r="K290"/>
    </row>
    <row r="291" spans="11:11" x14ac:dyDescent="0.25">
      <c r="K291"/>
    </row>
    <row r="292" spans="11:11" x14ac:dyDescent="0.25">
      <c r="K292"/>
    </row>
    <row r="293" spans="11:11" x14ac:dyDescent="0.25">
      <c r="K293"/>
    </row>
    <row r="294" spans="11:11" x14ac:dyDescent="0.25">
      <c r="K294"/>
    </row>
    <row r="295" spans="11:11" x14ac:dyDescent="0.25">
      <c r="K295"/>
    </row>
    <row r="296" spans="11:11" x14ac:dyDescent="0.25">
      <c r="K296"/>
    </row>
    <row r="297" spans="11:11" x14ac:dyDescent="0.25">
      <c r="K297"/>
    </row>
    <row r="298" spans="11:11" x14ac:dyDescent="0.25">
      <c r="K298"/>
    </row>
    <row r="299" spans="11:11" x14ac:dyDescent="0.25">
      <c r="K299"/>
    </row>
    <row r="300" spans="11:11" x14ac:dyDescent="0.25">
      <c r="K300"/>
    </row>
    <row r="301" spans="11:11" x14ac:dyDescent="0.25">
      <c r="K301"/>
    </row>
    <row r="302" spans="11:11" x14ac:dyDescent="0.25">
      <c r="K302"/>
    </row>
    <row r="303" spans="11:11" x14ac:dyDescent="0.25">
      <c r="K303"/>
    </row>
    <row r="304" spans="11:11" x14ac:dyDescent="0.25">
      <c r="K304"/>
    </row>
    <row r="305" spans="11:11" x14ac:dyDescent="0.25">
      <c r="K305"/>
    </row>
    <row r="306" spans="11:11" x14ac:dyDescent="0.25">
      <c r="K306"/>
    </row>
    <row r="307" spans="11:11" x14ac:dyDescent="0.25">
      <c r="K307"/>
    </row>
    <row r="308" spans="11:11" x14ac:dyDescent="0.25">
      <c r="K308"/>
    </row>
    <row r="309" spans="11:11" x14ac:dyDescent="0.25">
      <c r="K309"/>
    </row>
    <row r="310" spans="11:11" x14ac:dyDescent="0.25">
      <c r="K310"/>
    </row>
    <row r="311" spans="11:11" x14ac:dyDescent="0.25">
      <c r="K311"/>
    </row>
    <row r="312" spans="11:11" x14ac:dyDescent="0.25">
      <c r="K312"/>
    </row>
    <row r="313" spans="11:11" x14ac:dyDescent="0.25">
      <c r="K313"/>
    </row>
    <row r="314" spans="11:11" x14ac:dyDescent="0.25">
      <c r="K314"/>
    </row>
    <row r="315" spans="11:11" x14ac:dyDescent="0.25">
      <c r="K315"/>
    </row>
    <row r="316" spans="11:11" x14ac:dyDescent="0.25">
      <c r="K316"/>
    </row>
    <row r="317" spans="11:11" x14ac:dyDescent="0.25">
      <c r="K317"/>
    </row>
    <row r="318" spans="11:11" x14ac:dyDescent="0.25">
      <c r="K318"/>
    </row>
    <row r="319" spans="11:11" x14ac:dyDescent="0.25">
      <c r="K319"/>
    </row>
    <row r="320" spans="11:11" x14ac:dyDescent="0.25">
      <c r="K320"/>
    </row>
    <row r="321" spans="11:11" x14ac:dyDescent="0.25">
      <c r="K321"/>
    </row>
    <row r="322" spans="11:11" x14ac:dyDescent="0.25">
      <c r="K322"/>
    </row>
    <row r="323" spans="11:11" x14ac:dyDescent="0.25">
      <c r="K323"/>
    </row>
    <row r="324" spans="11:11" x14ac:dyDescent="0.25">
      <c r="K324"/>
    </row>
    <row r="325" spans="11:11" x14ac:dyDescent="0.25">
      <c r="K325"/>
    </row>
    <row r="326" spans="11:11" x14ac:dyDescent="0.25">
      <c r="K326"/>
    </row>
    <row r="327" spans="11:11" x14ac:dyDescent="0.25">
      <c r="K327"/>
    </row>
    <row r="328" spans="11:11" x14ac:dyDescent="0.25">
      <c r="K328"/>
    </row>
    <row r="329" spans="11:11" x14ac:dyDescent="0.25">
      <c r="K329"/>
    </row>
    <row r="330" spans="11:11" x14ac:dyDescent="0.25">
      <c r="K330"/>
    </row>
    <row r="331" spans="11:11" x14ac:dyDescent="0.25">
      <c r="K331"/>
    </row>
    <row r="332" spans="11:11" x14ac:dyDescent="0.25">
      <c r="K332"/>
    </row>
    <row r="333" spans="11:11" x14ac:dyDescent="0.25">
      <c r="K333"/>
    </row>
    <row r="334" spans="11:11" x14ac:dyDescent="0.25">
      <c r="K334"/>
    </row>
    <row r="335" spans="11:11" x14ac:dyDescent="0.25">
      <c r="K335"/>
    </row>
    <row r="336" spans="11:11" x14ac:dyDescent="0.25">
      <c r="K336"/>
    </row>
    <row r="337" spans="11:11" x14ac:dyDescent="0.25">
      <c r="K337"/>
    </row>
    <row r="338" spans="11:11" x14ac:dyDescent="0.25">
      <c r="K338"/>
    </row>
    <row r="339" spans="11:11" x14ac:dyDescent="0.25">
      <c r="K339"/>
    </row>
    <row r="340" spans="11:11" x14ac:dyDescent="0.25">
      <c r="K340"/>
    </row>
    <row r="341" spans="11:11" x14ac:dyDescent="0.25">
      <c r="K341"/>
    </row>
    <row r="342" spans="11:11" x14ac:dyDescent="0.25">
      <c r="K342"/>
    </row>
    <row r="343" spans="11:11" x14ac:dyDescent="0.25">
      <c r="K343"/>
    </row>
    <row r="344" spans="11:11" x14ac:dyDescent="0.25">
      <c r="K344"/>
    </row>
    <row r="345" spans="11:11" x14ac:dyDescent="0.25">
      <c r="K345"/>
    </row>
    <row r="346" spans="11:11" x14ac:dyDescent="0.25">
      <c r="K346"/>
    </row>
    <row r="347" spans="11:11" x14ac:dyDescent="0.25">
      <c r="K347"/>
    </row>
    <row r="348" spans="11:11" x14ac:dyDescent="0.25">
      <c r="K348"/>
    </row>
    <row r="349" spans="11:11" x14ac:dyDescent="0.25">
      <c r="K349"/>
    </row>
    <row r="350" spans="11:11" x14ac:dyDescent="0.25">
      <c r="K350"/>
    </row>
    <row r="351" spans="11:11" x14ac:dyDescent="0.25">
      <c r="K351"/>
    </row>
    <row r="352" spans="11:11" x14ac:dyDescent="0.25">
      <c r="K352"/>
    </row>
    <row r="353" spans="11:11" x14ac:dyDescent="0.25">
      <c r="K353"/>
    </row>
    <row r="354" spans="11:11" x14ac:dyDescent="0.25">
      <c r="K354"/>
    </row>
    <row r="355" spans="11:11" x14ac:dyDescent="0.25">
      <c r="K355"/>
    </row>
    <row r="356" spans="11:11" x14ac:dyDescent="0.25">
      <c r="K356"/>
    </row>
    <row r="357" spans="11:11" x14ac:dyDescent="0.25">
      <c r="K357"/>
    </row>
    <row r="358" spans="11:11" x14ac:dyDescent="0.25">
      <c r="K358"/>
    </row>
    <row r="359" spans="11:11" x14ac:dyDescent="0.25">
      <c r="K359"/>
    </row>
    <row r="360" spans="11:11" x14ac:dyDescent="0.25">
      <c r="K360"/>
    </row>
    <row r="361" spans="11:11" x14ac:dyDescent="0.25">
      <c r="K361"/>
    </row>
    <row r="362" spans="11:11" x14ac:dyDescent="0.25">
      <c r="K362"/>
    </row>
    <row r="363" spans="11:11" x14ac:dyDescent="0.25">
      <c r="K363"/>
    </row>
    <row r="364" spans="11:11" x14ac:dyDescent="0.25">
      <c r="K364"/>
    </row>
    <row r="365" spans="11:11" x14ac:dyDescent="0.25">
      <c r="K365"/>
    </row>
    <row r="366" spans="11:11" x14ac:dyDescent="0.25">
      <c r="K366"/>
    </row>
    <row r="367" spans="11:11" x14ac:dyDescent="0.25">
      <c r="K367"/>
    </row>
    <row r="368" spans="11:11" x14ac:dyDescent="0.25">
      <c r="K368"/>
    </row>
    <row r="369" spans="11:11" x14ac:dyDescent="0.25">
      <c r="K369"/>
    </row>
    <row r="370" spans="11:11" x14ac:dyDescent="0.25">
      <c r="K370"/>
    </row>
    <row r="371" spans="11:11" x14ac:dyDescent="0.25">
      <c r="K371"/>
    </row>
    <row r="372" spans="11:11" x14ac:dyDescent="0.25">
      <c r="K372"/>
    </row>
    <row r="373" spans="11:11" x14ac:dyDescent="0.25">
      <c r="K373"/>
    </row>
    <row r="374" spans="11:11" x14ac:dyDescent="0.25">
      <c r="K374"/>
    </row>
    <row r="375" spans="11:11" x14ac:dyDescent="0.25">
      <c r="K375"/>
    </row>
    <row r="376" spans="11:11" x14ac:dyDescent="0.25">
      <c r="K376"/>
    </row>
    <row r="377" spans="11:11" x14ac:dyDescent="0.25">
      <c r="K377"/>
    </row>
    <row r="378" spans="11:11" x14ac:dyDescent="0.25">
      <c r="K378"/>
    </row>
    <row r="379" spans="11:11" x14ac:dyDescent="0.25">
      <c r="K379"/>
    </row>
    <row r="380" spans="11:11" x14ac:dyDescent="0.25">
      <c r="K380"/>
    </row>
    <row r="381" spans="11:11" x14ac:dyDescent="0.25">
      <c r="K381"/>
    </row>
    <row r="382" spans="11:11" x14ac:dyDescent="0.25">
      <c r="K382"/>
    </row>
    <row r="383" spans="11:11" x14ac:dyDescent="0.25">
      <c r="K383"/>
    </row>
    <row r="384" spans="11:11" x14ac:dyDescent="0.25">
      <c r="K384"/>
    </row>
    <row r="385" spans="11:11" x14ac:dyDescent="0.25">
      <c r="K385"/>
    </row>
    <row r="386" spans="11:11" x14ac:dyDescent="0.25">
      <c r="K386"/>
    </row>
    <row r="387" spans="11:11" x14ac:dyDescent="0.25">
      <c r="K387"/>
    </row>
    <row r="388" spans="11:11" x14ac:dyDescent="0.25">
      <c r="K388"/>
    </row>
    <row r="389" spans="11:11" x14ac:dyDescent="0.25">
      <c r="K389"/>
    </row>
    <row r="390" spans="11:11" x14ac:dyDescent="0.25">
      <c r="K390"/>
    </row>
    <row r="391" spans="11:11" x14ac:dyDescent="0.25">
      <c r="K391"/>
    </row>
    <row r="392" spans="11:11" x14ac:dyDescent="0.25">
      <c r="K392"/>
    </row>
    <row r="393" spans="11:11" x14ac:dyDescent="0.25">
      <c r="K393"/>
    </row>
    <row r="394" spans="11:11" x14ac:dyDescent="0.25">
      <c r="K394"/>
    </row>
    <row r="395" spans="11:11" x14ac:dyDescent="0.25">
      <c r="K395"/>
    </row>
    <row r="396" spans="11:11" x14ac:dyDescent="0.25">
      <c r="K396"/>
    </row>
    <row r="397" spans="11:11" x14ac:dyDescent="0.25">
      <c r="K397"/>
    </row>
    <row r="398" spans="11:11" x14ac:dyDescent="0.25">
      <c r="K398"/>
    </row>
    <row r="399" spans="11:11" x14ac:dyDescent="0.25">
      <c r="K399"/>
    </row>
    <row r="400" spans="11:11" x14ac:dyDescent="0.25">
      <c r="K400"/>
    </row>
    <row r="401" spans="11:11" x14ac:dyDescent="0.25">
      <c r="K401"/>
    </row>
    <row r="402" spans="11:11" x14ac:dyDescent="0.25">
      <c r="K402"/>
    </row>
    <row r="403" spans="11:11" x14ac:dyDescent="0.25">
      <c r="K403"/>
    </row>
    <row r="404" spans="11:11" x14ac:dyDescent="0.25">
      <c r="K404"/>
    </row>
    <row r="405" spans="11:11" x14ac:dyDescent="0.25">
      <c r="K405"/>
    </row>
    <row r="406" spans="11:11" x14ac:dyDescent="0.25">
      <c r="K406"/>
    </row>
    <row r="407" spans="11:11" x14ac:dyDescent="0.25">
      <c r="K407"/>
    </row>
    <row r="408" spans="11:11" x14ac:dyDescent="0.25">
      <c r="K408"/>
    </row>
    <row r="409" spans="11:11" x14ac:dyDescent="0.25">
      <c r="K409"/>
    </row>
    <row r="410" spans="11:11" x14ac:dyDescent="0.25">
      <c r="K410"/>
    </row>
    <row r="411" spans="11:11" x14ac:dyDescent="0.25">
      <c r="K411"/>
    </row>
    <row r="412" spans="11:11" x14ac:dyDescent="0.25">
      <c r="K412"/>
    </row>
    <row r="413" spans="11:11" x14ac:dyDescent="0.25">
      <c r="K413"/>
    </row>
    <row r="414" spans="11:11" x14ac:dyDescent="0.25">
      <c r="K414"/>
    </row>
    <row r="415" spans="11:11" x14ac:dyDescent="0.25">
      <c r="K415"/>
    </row>
    <row r="416" spans="11:11" x14ac:dyDescent="0.25">
      <c r="K416"/>
    </row>
    <row r="417" spans="11:11" x14ac:dyDescent="0.25">
      <c r="K417"/>
    </row>
    <row r="418" spans="11:11" x14ac:dyDescent="0.25">
      <c r="K418"/>
    </row>
    <row r="419" spans="11:11" x14ac:dyDescent="0.25">
      <c r="K419"/>
    </row>
    <row r="420" spans="11:11" x14ac:dyDescent="0.25">
      <c r="K420"/>
    </row>
    <row r="421" spans="11:11" x14ac:dyDescent="0.25">
      <c r="K421"/>
    </row>
    <row r="422" spans="11:11" x14ac:dyDescent="0.25">
      <c r="K422"/>
    </row>
    <row r="423" spans="11:11" x14ac:dyDescent="0.25">
      <c r="K423"/>
    </row>
    <row r="424" spans="11:11" x14ac:dyDescent="0.25">
      <c r="K424"/>
    </row>
    <row r="425" spans="11:11" x14ac:dyDescent="0.25">
      <c r="K425"/>
    </row>
    <row r="426" spans="11:11" x14ac:dyDescent="0.25">
      <c r="K426"/>
    </row>
    <row r="427" spans="11:11" x14ac:dyDescent="0.25">
      <c r="K427"/>
    </row>
    <row r="428" spans="11:11" x14ac:dyDescent="0.25">
      <c r="K428"/>
    </row>
    <row r="429" spans="11:11" x14ac:dyDescent="0.25">
      <c r="K429"/>
    </row>
    <row r="430" spans="11:11" x14ac:dyDescent="0.25">
      <c r="K430"/>
    </row>
    <row r="431" spans="11:11" x14ac:dyDescent="0.25">
      <c r="K431"/>
    </row>
    <row r="432" spans="11:11" x14ac:dyDescent="0.25">
      <c r="K432"/>
    </row>
    <row r="433" spans="11:11" x14ac:dyDescent="0.25">
      <c r="K433"/>
    </row>
    <row r="434" spans="11:11" x14ac:dyDescent="0.25">
      <c r="K434"/>
    </row>
    <row r="435" spans="11:11" x14ac:dyDescent="0.25">
      <c r="K435"/>
    </row>
    <row r="436" spans="11:11" x14ac:dyDescent="0.25">
      <c r="K436"/>
    </row>
    <row r="437" spans="11:11" x14ac:dyDescent="0.25">
      <c r="K437"/>
    </row>
    <row r="438" spans="11:11" x14ac:dyDescent="0.25">
      <c r="K438"/>
    </row>
    <row r="439" spans="11:11" x14ac:dyDescent="0.25">
      <c r="K439"/>
    </row>
    <row r="440" spans="11:11" x14ac:dyDescent="0.25">
      <c r="K440"/>
    </row>
    <row r="441" spans="11:11" x14ac:dyDescent="0.25">
      <c r="K441"/>
    </row>
    <row r="442" spans="11:11" x14ac:dyDescent="0.25">
      <c r="K442"/>
    </row>
    <row r="443" spans="11:11" x14ac:dyDescent="0.25">
      <c r="K443"/>
    </row>
    <row r="444" spans="11:11" x14ac:dyDescent="0.25">
      <c r="K444"/>
    </row>
    <row r="445" spans="11:11" x14ac:dyDescent="0.25">
      <c r="K445"/>
    </row>
    <row r="446" spans="11:11" x14ac:dyDescent="0.25">
      <c r="K446"/>
    </row>
    <row r="447" spans="11:11" x14ac:dyDescent="0.25">
      <c r="K447"/>
    </row>
    <row r="448" spans="11:11" x14ac:dyDescent="0.25">
      <c r="K448"/>
    </row>
    <row r="449" spans="11:11" x14ac:dyDescent="0.25">
      <c r="K449"/>
    </row>
    <row r="450" spans="11:11" x14ac:dyDescent="0.25">
      <c r="K450"/>
    </row>
    <row r="451" spans="11:11" x14ac:dyDescent="0.25">
      <c r="K451"/>
    </row>
    <row r="452" spans="11:11" x14ac:dyDescent="0.25">
      <c r="K452"/>
    </row>
    <row r="453" spans="11:11" x14ac:dyDescent="0.25">
      <c r="K453"/>
    </row>
    <row r="454" spans="11:11" x14ac:dyDescent="0.25">
      <c r="K454"/>
    </row>
    <row r="455" spans="11:11" x14ac:dyDescent="0.25">
      <c r="K455"/>
    </row>
    <row r="456" spans="11:11" x14ac:dyDescent="0.25">
      <c r="K456"/>
    </row>
    <row r="457" spans="11:11" x14ac:dyDescent="0.25">
      <c r="K457"/>
    </row>
    <row r="458" spans="11:11" x14ac:dyDescent="0.25">
      <c r="K458"/>
    </row>
    <row r="459" spans="11:11" x14ac:dyDescent="0.25">
      <c r="K459"/>
    </row>
    <row r="460" spans="11:11" x14ac:dyDescent="0.25">
      <c r="K460"/>
    </row>
    <row r="461" spans="11:11" x14ac:dyDescent="0.25">
      <c r="K461"/>
    </row>
    <row r="462" spans="11:11" x14ac:dyDescent="0.25">
      <c r="K462"/>
    </row>
    <row r="463" spans="11:11" x14ac:dyDescent="0.25">
      <c r="K463"/>
    </row>
    <row r="464" spans="11:11" x14ac:dyDescent="0.25">
      <c r="K464"/>
    </row>
    <row r="465" spans="11:11" x14ac:dyDescent="0.25">
      <c r="K465"/>
    </row>
    <row r="466" spans="11:11" x14ac:dyDescent="0.25">
      <c r="K466"/>
    </row>
    <row r="467" spans="11:11" x14ac:dyDescent="0.25">
      <c r="K467"/>
    </row>
    <row r="468" spans="11:11" x14ac:dyDescent="0.25">
      <c r="K468"/>
    </row>
    <row r="469" spans="11:11" x14ac:dyDescent="0.25">
      <c r="K469"/>
    </row>
    <row r="470" spans="11:11" x14ac:dyDescent="0.25">
      <c r="K470"/>
    </row>
    <row r="471" spans="11:11" x14ac:dyDescent="0.25">
      <c r="K471"/>
    </row>
    <row r="472" spans="11:11" x14ac:dyDescent="0.25">
      <c r="K472"/>
    </row>
    <row r="473" spans="11:11" x14ac:dyDescent="0.25">
      <c r="K473"/>
    </row>
    <row r="474" spans="11:11" x14ac:dyDescent="0.25">
      <c r="K474"/>
    </row>
    <row r="475" spans="11:11" x14ac:dyDescent="0.25">
      <c r="K475"/>
    </row>
    <row r="476" spans="11:11" x14ac:dyDescent="0.25">
      <c r="K476"/>
    </row>
    <row r="477" spans="11:11" x14ac:dyDescent="0.25">
      <c r="K477"/>
    </row>
    <row r="478" spans="11:11" x14ac:dyDescent="0.25">
      <c r="K478"/>
    </row>
    <row r="479" spans="11:11" x14ac:dyDescent="0.25">
      <c r="K479"/>
    </row>
    <row r="480" spans="11:11" x14ac:dyDescent="0.25">
      <c r="K480"/>
    </row>
    <row r="481" spans="11:11" x14ac:dyDescent="0.25">
      <c r="K481"/>
    </row>
    <row r="482" spans="11:11" x14ac:dyDescent="0.25">
      <c r="K482"/>
    </row>
    <row r="483" spans="11:11" x14ac:dyDescent="0.25">
      <c r="K483"/>
    </row>
    <row r="484" spans="11:11" x14ac:dyDescent="0.25">
      <c r="K484"/>
    </row>
    <row r="485" spans="11:11" x14ac:dyDescent="0.25">
      <c r="K485"/>
    </row>
    <row r="486" spans="11:11" x14ac:dyDescent="0.25">
      <c r="K486"/>
    </row>
    <row r="487" spans="11:11" x14ac:dyDescent="0.25">
      <c r="K487"/>
    </row>
    <row r="488" spans="11:11" x14ac:dyDescent="0.25">
      <c r="K488"/>
    </row>
    <row r="489" spans="11:11" x14ac:dyDescent="0.25">
      <c r="K489"/>
    </row>
    <row r="490" spans="11:11" x14ac:dyDescent="0.25">
      <c r="K490"/>
    </row>
    <row r="491" spans="11:11" x14ac:dyDescent="0.25">
      <c r="K491"/>
    </row>
    <row r="492" spans="11:11" x14ac:dyDescent="0.25">
      <c r="K492"/>
    </row>
    <row r="493" spans="11:11" x14ac:dyDescent="0.25">
      <c r="K493"/>
    </row>
    <row r="494" spans="11:11" x14ac:dyDescent="0.25">
      <c r="K494"/>
    </row>
    <row r="495" spans="11:11" x14ac:dyDescent="0.25">
      <c r="K495"/>
    </row>
    <row r="496" spans="11:11" x14ac:dyDescent="0.25">
      <c r="K496"/>
    </row>
    <row r="497" spans="11:11" x14ac:dyDescent="0.25">
      <c r="K497"/>
    </row>
    <row r="498" spans="11:11" x14ac:dyDescent="0.25">
      <c r="K498"/>
    </row>
    <row r="499" spans="11:11" x14ac:dyDescent="0.25">
      <c r="K499"/>
    </row>
    <row r="500" spans="11:11" x14ac:dyDescent="0.25">
      <c r="K500"/>
    </row>
    <row r="501" spans="11:11" x14ac:dyDescent="0.25">
      <c r="K501"/>
    </row>
    <row r="502" spans="11:11" x14ac:dyDescent="0.25">
      <c r="K502"/>
    </row>
    <row r="503" spans="11:11" x14ac:dyDescent="0.25">
      <c r="K503"/>
    </row>
    <row r="504" spans="11:11" x14ac:dyDescent="0.25">
      <c r="K504"/>
    </row>
    <row r="505" spans="11:11" x14ac:dyDescent="0.25">
      <c r="K505"/>
    </row>
    <row r="506" spans="11:11" x14ac:dyDescent="0.25">
      <c r="K506"/>
    </row>
    <row r="507" spans="11:11" x14ac:dyDescent="0.25">
      <c r="K507"/>
    </row>
    <row r="508" spans="11:11" x14ac:dyDescent="0.25">
      <c r="K508"/>
    </row>
    <row r="509" spans="11:11" x14ac:dyDescent="0.25">
      <c r="K509"/>
    </row>
    <row r="510" spans="11:11" x14ac:dyDescent="0.25">
      <c r="K510"/>
    </row>
    <row r="511" spans="11:11" x14ac:dyDescent="0.25">
      <c r="K511"/>
    </row>
    <row r="512" spans="11:11" x14ac:dyDescent="0.25">
      <c r="K512"/>
    </row>
    <row r="513" spans="11:11" x14ac:dyDescent="0.25">
      <c r="K513"/>
    </row>
    <row r="514" spans="11:11" x14ac:dyDescent="0.25">
      <c r="K514"/>
    </row>
    <row r="515" spans="11:11" x14ac:dyDescent="0.25">
      <c r="K515"/>
    </row>
    <row r="516" spans="11:11" x14ac:dyDescent="0.25">
      <c r="K516"/>
    </row>
    <row r="517" spans="11:11" x14ac:dyDescent="0.25">
      <c r="K517"/>
    </row>
    <row r="518" spans="11:11" x14ac:dyDescent="0.25">
      <c r="K518"/>
    </row>
    <row r="519" spans="11:11" x14ac:dyDescent="0.25">
      <c r="K519"/>
    </row>
    <row r="520" spans="11:11" x14ac:dyDescent="0.25">
      <c r="K520"/>
    </row>
    <row r="521" spans="11:11" x14ac:dyDescent="0.25">
      <c r="K521"/>
    </row>
    <row r="522" spans="11:11" x14ac:dyDescent="0.25">
      <c r="K522"/>
    </row>
    <row r="523" spans="11:11" x14ac:dyDescent="0.25">
      <c r="K523"/>
    </row>
    <row r="524" spans="11:11" x14ac:dyDescent="0.25">
      <c r="K524"/>
    </row>
    <row r="525" spans="11:11" x14ac:dyDescent="0.25">
      <c r="K525"/>
    </row>
    <row r="526" spans="11:11" x14ac:dyDescent="0.25">
      <c r="K526"/>
    </row>
    <row r="527" spans="11:11" x14ac:dyDescent="0.25">
      <c r="K527"/>
    </row>
    <row r="528" spans="11:11" x14ac:dyDescent="0.25">
      <c r="K528"/>
    </row>
    <row r="529" spans="11:11" x14ac:dyDescent="0.25">
      <c r="K529"/>
    </row>
    <row r="530" spans="11:11" x14ac:dyDescent="0.25">
      <c r="K530"/>
    </row>
    <row r="531" spans="11:11" x14ac:dyDescent="0.25">
      <c r="K531"/>
    </row>
    <row r="532" spans="11:11" x14ac:dyDescent="0.25">
      <c r="K532"/>
    </row>
    <row r="533" spans="11:11" x14ac:dyDescent="0.25">
      <c r="K533"/>
    </row>
    <row r="534" spans="11:11" x14ac:dyDescent="0.25">
      <c r="K534"/>
    </row>
    <row r="535" spans="11:11" x14ac:dyDescent="0.25">
      <c r="K535"/>
    </row>
    <row r="536" spans="11:11" x14ac:dyDescent="0.25">
      <c r="K536"/>
    </row>
    <row r="537" spans="11:11" x14ac:dyDescent="0.25">
      <c r="K537"/>
    </row>
    <row r="538" spans="11:11" x14ac:dyDescent="0.25">
      <c r="K538"/>
    </row>
    <row r="539" spans="11:11" x14ac:dyDescent="0.25">
      <c r="K539"/>
    </row>
    <row r="540" spans="11:11" x14ac:dyDescent="0.25">
      <c r="K540"/>
    </row>
    <row r="541" spans="11:11" x14ac:dyDescent="0.25">
      <c r="K541"/>
    </row>
    <row r="542" spans="11:11" x14ac:dyDescent="0.25">
      <c r="K542"/>
    </row>
    <row r="543" spans="11:11" x14ac:dyDescent="0.25">
      <c r="K543"/>
    </row>
    <row r="544" spans="11:11" x14ac:dyDescent="0.25">
      <c r="K544"/>
    </row>
    <row r="545" spans="11:11" x14ac:dyDescent="0.25">
      <c r="K545"/>
    </row>
    <row r="546" spans="11:11" x14ac:dyDescent="0.25">
      <c r="K546"/>
    </row>
    <row r="547" spans="11:11" x14ac:dyDescent="0.25">
      <c r="K547"/>
    </row>
    <row r="548" spans="11:11" x14ac:dyDescent="0.25">
      <c r="K548"/>
    </row>
    <row r="549" spans="11:11" x14ac:dyDescent="0.25">
      <c r="K549"/>
    </row>
    <row r="550" spans="11:11" x14ac:dyDescent="0.25">
      <c r="K550"/>
    </row>
    <row r="551" spans="11:11" x14ac:dyDescent="0.25">
      <c r="K551"/>
    </row>
    <row r="552" spans="11:11" x14ac:dyDescent="0.25">
      <c r="K552"/>
    </row>
    <row r="553" spans="11:11" x14ac:dyDescent="0.25">
      <c r="K553"/>
    </row>
    <row r="554" spans="11:11" x14ac:dyDescent="0.25">
      <c r="K554"/>
    </row>
    <row r="555" spans="11:11" x14ac:dyDescent="0.25">
      <c r="K555"/>
    </row>
    <row r="556" spans="11:11" x14ac:dyDescent="0.25">
      <c r="K556"/>
    </row>
    <row r="557" spans="11:11" x14ac:dyDescent="0.25">
      <c r="K557"/>
    </row>
    <row r="558" spans="11:11" x14ac:dyDescent="0.25">
      <c r="K558"/>
    </row>
    <row r="559" spans="11:11" x14ac:dyDescent="0.25">
      <c r="K559"/>
    </row>
    <row r="560" spans="11:11" x14ac:dyDescent="0.25">
      <c r="K560"/>
    </row>
    <row r="561" spans="11:11" x14ac:dyDescent="0.25">
      <c r="K561"/>
    </row>
    <row r="562" spans="11:11" x14ac:dyDescent="0.25">
      <c r="K562"/>
    </row>
    <row r="563" spans="11:11" x14ac:dyDescent="0.25">
      <c r="K563"/>
    </row>
    <row r="564" spans="11:11" x14ac:dyDescent="0.25">
      <c r="K564"/>
    </row>
    <row r="565" spans="11:11" x14ac:dyDescent="0.25">
      <c r="K565"/>
    </row>
    <row r="566" spans="11:11" x14ac:dyDescent="0.25">
      <c r="K566"/>
    </row>
    <row r="567" spans="11:11" x14ac:dyDescent="0.25">
      <c r="K567"/>
    </row>
    <row r="568" spans="11:11" x14ac:dyDescent="0.25">
      <c r="K568"/>
    </row>
    <row r="569" spans="11:11" x14ac:dyDescent="0.25">
      <c r="K569"/>
    </row>
    <row r="570" spans="11:11" x14ac:dyDescent="0.25">
      <c r="K570"/>
    </row>
    <row r="571" spans="11:11" x14ac:dyDescent="0.25">
      <c r="K571"/>
    </row>
    <row r="572" spans="11:11" x14ac:dyDescent="0.25">
      <c r="K572"/>
    </row>
    <row r="573" spans="11:11" x14ac:dyDescent="0.25">
      <c r="K573"/>
    </row>
    <row r="574" spans="11:11" x14ac:dyDescent="0.25">
      <c r="K574"/>
    </row>
    <row r="575" spans="11:11" x14ac:dyDescent="0.25">
      <c r="K575"/>
    </row>
    <row r="576" spans="11:11" x14ac:dyDescent="0.25">
      <c r="K576"/>
    </row>
    <row r="577" spans="11:11" x14ac:dyDescent="0.25">
      <c r="K577"/>
    </row>
    <row r="578" spans="11:11" x14ac:dyDescent="0.25">
      <c r="K578"/>
    </row>
    <row r="579" spans="11:11" x14ac:dyDescent="0.25">
      <c r="K579"/>
    </row>
    <row r="580" spans="11:11" x14ac:dyDescent="0.25">
      <c r="K580"/>
    </row>
    <row r="581" spans="11:11" x14ac:dyDescent="0.25">
      <c r="K581"/>
    </row>
    <row r="582" spans="11:11" x14ac:dyDescent="0.25">
      <c r="K582"/>
    </row>
    <row r="583" spans="11:11" x14ac:dyDescent="0.25">
      <c r="K583"/>
    </row>
    <row r="584" spans="11:11" x14ac:dyDescent="0.25">
      <c r="K584"/>
    </row>
    <row r="585" spans="11:11" x14ac:dyDescent="0.25">
      <c r="K585"/>
    </row>
    <row r="586" spans="11:11" x14ac:dyDescent="0.25">
      <c r="K586"/>
    </row>
    <row r="587" spans="11:11" x14ac:dyDescent="0.25">
      <c r="K587"/>
    </row>
    <row r="588" spans="11:11" x14ac:dyDescent="0.25">
      <c r="K588"/>
    </row>
    <row r="589" spans="11:11" x14ac:dyDescent="0.25">
      <c r="K589"/>
    </row>
    <row r="590" spans="11:11" x14ac:dyDescent="0.25">
      <c r="K590"/>
    </row>
    <row r="591" spans="11:11" x14ac:dyDescent="0.25">
      <c r="K591"/>
    </row>
    <row r="592" spans="11:11" x14ac:dyDescent="0.25">
      <c r="K592"/>
    </row>
    <row r="593" spans="11:11" x14ac:dyDescent="0.25">
      <c r="K593"/>
    </row>
    <row r="594" spans="11:11" x14ac:dyDescent="0.25">
      <c r="K594"/>
    </row>
    <row r="595" spans="11:11" x14ac:dyDescent="0.25">
      <c r="K595"/>
    </row>
    <row r="596" spans="11:11" x14ac:dyDescent="0.25">
      <c r="K596"/>
    </row>
    <row r="597" spans="11:11" x14ac:dyDescent="0.25">
      <c r="K597"/>
    </row>
    <row r="598" spans="11:11" x14ac:dyDescent="0.25">
      <c r="K598"/>
    </row>
    <row r="599" spans="11:11" x14ac:dyDescent="0.25">
      <c r="K599"/>
    </row>
    <row r="600" spans="11:11" x14ac:dyDescent="0.25">
      <c r="K600"/>
    </row>
    <row r="601" spans="11:11" x14ac:dyDescent="0.25">
      <c r="K601"/>
    </row>
    <row r="602" spans="11:11" x14ac:dyDescent="0.25">
      <c r="K602"/>
    </row>
    <row r="603" spans="11:11" x14ac:dyDescent="0.25">
      <c r="K603"/>
    </row>
    <row r="604" spans="11:11" x14ac:dyDescent="0.25">
      <c r="K604"/>
    </row>
    <row r="605" spans="11:11" x14ac:dyDescent="0.25">
      <c r="K605"/>
    </row>
    <row r="606" spans="11:11" x14ac:dyDescent="0.25">
      <c r="K606"/>
    </row>
    <row r="607" spans="11:11" x14ac:dyDescent="0.25">
      <c r="K607"/>
    </row>
    <row r="608" spans="11:11" x14ac:dyDescent="0.25">
      <c r="K608"/>
    </row>
    <row r="609" spans="11:11" x14ac:dyDescent="0.25">
      <c r="K609"/>
    </row>
    <row r="610" spans="11:11" x14ac:dyDescent="0.25">
      <c r="K610"/>
    </row>
    <row r="611" spans="11:11" x14ac:dyDescent="0.25">
      <c r="K611"/>
    </row>
    <row r="612" spans="11:11" x14ac:dyDescent="0.25">
      <c r="K612"/>
    </row>
    <row r="613" spans="11:11" x14ac:dyDescent="0.25">
      <c r="K613"/>
    </row>
    <row r="614" spans="11:11" x14ac:dyDescent="0.25">
      <c r="K614"/>
    </row>
    <row r="615" spans="11:11" x14ac:dyDescent="0.25">
      <c r="K615"/>
    </row>
    <row r="616" spans="11:11" x14ac:dyDescent="0.25">
      <c r="K616"/>
    </row>
    <row r="617" spans="11:11" x14ac:dyDescent="0.25">
      <c r="K617"/>
    </row>
    <row r="618" spans="11:11" x14ac:dyDescent="0.25">
      <c r="K618"/>
    </row>
    <row r="619" spans="11:11" x14ac:dyDescent="0.25">
      <c r="K619"/>
    </row>
    <row r="620" spans="11:11" x14ac:dyDescent="0.25">
      <c r="K620"/>
    </row>
    <row r="621" spans="11:11" x14ac:dyDescent="0.25">
      <c r="K621"/>
    </row>
    <row r="622" spans="11:11" x14ac:dyDescent="0.25">
      <c r="K622"/>
    </row>
    <row r="623" spans="11:11" x14ac:dyDescent="0.25">
      <c r="K623"/>
    </row>
    <row r="624" spans="11:11" x14ac:dyDescent="0.25">
      <c r="K624"/>
    </row>
    <row r="625" spans="11:11" x14ac:dyDescent="0.25">
      <c r="K625"/>
    </row>
    <row r="626" spans="11:11" x14ac:dyDescent="0.25">
      <c r="K626"/>
    </row>
    <row r="627" spans="11:11" x14ac:dyDescent="0.25">
      <c r="K627"/>
    </row>
    <row r="628" spans="11:11" x14ac:dyDescent="0.25">
      <c r="K628"/>
    </row>
    <row r="629" spans="11:11" x14ac:dyDescent="0.25">
      <c r="K629"/>
    </row>
    <row r="630" spans="11:11" x14ac:dyDescent="0.25">
      <c r="K630"/>
    </row>
    <row r="631" spans="11:11" x14ac:dyDescent="0.25">
      <c r="K631"/>
    </row>
    <row r="632" spans="11:11" x14ac:dyDescent="0.25">
      <c r="K632"/>
    </row>
    <row r="633" spans="11:11" x14ac:dyDescent="0.25">
      <c r="K633"/>
    </row>
    <row r="634" spans="11:11" x14ac:dyDescent="0.25">
      <c r="K634"/>
    </row>
    <row r="635" spans="11:11" x14ac:dyDescent="0.25">
      <c r="K635"/>
    </row>
    <row r="636" spans="11:11" x14ac:dyDescent="0.25">
      <c r="K636"/>
    </row>
    <row r="637" spans="11:11" x14ac:dyDescent="0.25">
      <c r="K637"/>
    </row>
    <row r="638" spans="11:11" x14ac:dyDescent="0.25">
      <c r="K638"/>
    </row>
    <row r="639" spans="11:11" x14ac:dyDescent="0.25">
      <c r="K639"/>
    </row>
    <row r="640" spans="11:11" x14ac:dyDescent="0.25">
      <c r="K640"/>
    </row>
    <row r="641" spans="11:11" x14ac:dyDescent="0.25">
      <c r="K641"/>
    </row>
    <row r="642" spans="11:11" x14ac:dyDescent="0.25">
      <c r="K642"/>
    </row>
    <row r="643" spans="11:11" x14ac:dyDescent="0.25">
      <c r="K643"/>
    </row>
    <row r="644" spans="11:11" x14ac:dyDescent="0.25">
      <c r="K644"/>
    </row>
    <row r="645" spans="11:11" x14ac:dyDescent="0.25">
      <c r="K645"/>
    </row>
    <row r="646" spans="11:11" x14ac:dyDescent="0.25">
      <c r="K646"/>
    </row>
    <row r="647" spans="11:11" x14ac:dyDescent="0.25">
      <c r="K647"/>
    </row>
    <row r="648" spans="11:11" x14ac:dyDescent="0.25">
      <c r="K648"/>
    </row>
    <row r="649" spans="11:11" x14ac:dyDescent="0.25">
      <c r="K649"/>
    </row>
    <row r="650" spans="11:11" x14ac:dyDescent="0.25">
      <c r="K650"/>
    </row>
    <row r="651" spans="11:11" x14ac:dyDescent="0.25">
      <c r="K651"/>
    </row>
    <row r="652" spans="11:11" x14ac:dyDescent="0.25">
      <c r="K652"/>
    </row>
    <row r="653" spans="11:11" x14ac:dyDescent="0.25">
      <c r="K653"/>
    </row>
    <row r="654" spans="11:11" x14ac:dyDescent="0.25">
      <c r="K654"/>
    </row>
    <row r="655" spans="11:11" x14ac:dyDescent="0.25">
      <c r="K655"/>
    </row>
    <row r="656" spans="11:11" x14ac:dyDescent="0.25">
      <c r="K656"/>
    </row>
    <row r="657" spans="11:11" x14ac:dyDescent="0.25">
      <c r="K657"/>
    </row>
    <row r="658" spans="11:11" x14ac:dyDescent="0.25">
      <c r="K658"/>
    </row>
    <row r="659" spans="11:11" x14ac:dyDescent="0.25">
      <c r="K659"/>
    </row>
    <row r="660" spans="11:11" x14ac:dyDescent="0.25">
      <c r="K660"/>
    </row>
    <row r="661" spans="11:11" x14ac:dyDescent="0.25">
      <c r="K661"/>
    </row>
    <row r="662" spans="11:11" x14ac:dyDescent="0.25">
      <c r="K662"/>
    </row>
    <row r="663" spans="11:11" x14ac:dyDescent="0.25">
      <c r="K663"/>
    </row>
    <row r="664" spans="11:11" x14ac:dyDescent="0.25">
      <c r="K664"/>
    </row>
    <row r="665" spans="11:11" x14ac:dyDescent="0.25">
      <c r="K665"/>
    </row>
    <row r="666" spans="11:11" x14ac:dyDescent="0.25">
      <c r="K666"/>
    </row>
    <row r="667" spans="11:11" x14ac:dyDescent="0.25">
      <c r="K667"/>
    </row>
    <row r="668" spans="11:11" x14ac:dyDescent="0.25">
      <c r="K668"/>
    </row>
    <row r="669" spans="11:11" x14ac:dyDescent="0.25">
      <c r="K669"/>
    </row>
    <row r="670" spans="11:11" x14ac:dyDescent="0.25">
      <c r="K670"/>
    </row>
    <row r="671" spans="11:11" x14ac:dyDescent="0.25">
      <c r="K671"/>
    </row>
    <row r="672" spans="11:11" x14ac:dyDescent="0.25">
      <c r="K672"/>
    </row>
    <row r="673" spans="11:11" x14ac:dyDescent="0.25">
      <c r="K673"/>
    </row>
    <row r="674" spans="11:11" x14ac:dyDescent="0.25">
      <c r="K674"/>
    </row>
    <row r="675" spans="11:11" x14ac:dyDescent="0.25">
      <c r="K675"/>
    </row>
    <row r="676" spans="11:11" x14ac:dyDescent="0.25">
      <c r="K676"/>
    </row>
    <row r="677" spans="11:11" x14ac:dyDescent="0.25">
      <c r="K677"/>
    </row>
    <row r="678" spans="11:11" x14ac:dyDescent="0.25">
      <c r="K678"/>
    </row>
    <row r="679" spans="11:11" x14ac:dyDescent="0.25">
      <c r="K679"/>
    </row>
    <row r="680" spans="11:11" x14ac:dyDescent="0.25">
      <c r="K680"/>
    </row>
    <row r="681" spans="11:11" x14ac:dyDescent="0.25">
      <c r="K681"/>
    </row>
    <row r="682" spans="11:11" x14ac:dyDescent="0.25">
      <c r="K682"/>
    </row>
    <row r="683" spans="11:11" x14ac:dyDescent="0.25">
      <c r="K683"/>
    </row>
    <row r="684" spans="11:11" x14ac:dyDescent="0.25">
      <c r="K684"/>
    </row>
    <row r="685" spans="11:11" x14ac:dyDescent="0.25">
      <c r="K685"/>
    </row>
    <row r="686" spans="11:11" x14ac:dyDescent="0.25">
      <c r="K686"/>
    </row>
    <row r="687" spans="11:11" x14ac:dyDescent="0.25">
      <c r="K687"/>
    </row>
    <row r="688" spans="11:11" x14ac:dyDescent="0.25">
      <c r="K688"/>
    </row>
    <row r="689" spans="11:11" x14ac:dyDescent="0.25">
      <c r="K689"/>
    </row>
    <row r="690" spans="11:11" x14ac:dyDescent="0.25">
      <c r="K690"/>
    </row>
    <row r="691" spans="11:11" x14ac:dyDescent="0.25">
      <c r="K691"/>
    </row>
    <row r="692" spans="11:11" x14ac:dyDescent="0.25">
      <c r="K692"/>
    </row>
    <row r="693" spans="11:11" x14ac:dyDescent="0.25">
      <c r="K693"/>
    </row>
    <row r="694" spans="11:11" x14ac:dyDescent="0.25">
      <c r="K694"/>
    </row>
    <row r="695" spans="11:11" x14ac:dyDescent="0.25">
      <c r="K695"/>
    </row>
    <row r="696" spans="11:11" x14ac:dyDescent="0.25">
      <c r="K696"/>
    </row>
    <row r="697" spans="11:11" x14ac:dyDescent="0.25">
      <c r="K697"/>
    </row>
    <row r="698" spans="11:11" x14ac:dyDescent="0.25">
      <c r="K698"/>
    </row>
    <row r="699" spans="11:11" x14ac:dyDescent="0.25">
      <c r="K699"/>
    </row>
    <row r="700" spans="11:11" x14ac:dyDescent="0.25">
      <c r="K700"/>
    </row>
    <row r="701" spans="11:11" x14ac:dyDescent="0.25">
      <c r="K701"/>
    </row>
    <row r="702" spans="11:11" x14ac:dyDescent="0.25">
      <c r="K702"/>
    </row>
    <row r="703" spans="11:11" x14ac:dyDescent="0.25">
      <c r="K703"/>
    </row>
    <row r="704" spans="11:11" x14ac:dyDescent="0.25">
      <c r="K704"/>
    </row>
    <row r="705" spans="11:11" x14ac:dyDescent="0.25">
      <c r="K705"/>
    </row>
    <row r="706" spans="11:11" x14ac:dyDescent="0.25">
      <c r="K706"/>
    </row>
    <row r="707" spans="11:11" x14ac:dyDescent="0.25">
      <c r="K707"/>
    </row>
    <row r="708" spans="11:11" x14ac:dyDescent="0.25">
      <c r="K708"/>
    </row>
    <row r="709" spans="11:11" x14ac:dyDescent="0.25">
      <c r="K709"/>
    </row>
    <row r="710" spans="11:11" x14ac:dyDescent="0.25">
      <c r="K710"/>
    </row>
    <row r="711" spans="11:11" x14ac:dyDescent="0.25">
      <c r="K711"/>
    </row>
    <row r="712" spans="11:11" x14ac:dyDescent="0.25">
      <c r="K712"/>
    </row>
    <row r="713" spans="11:11" x14ac:dyDescent="0.25">
      <c r="K713"/>
    </row>
    <row r="714" spans="11:11" x14ac:dyDescent="0.25">
      <c r="K714"/>
    </row>
    <row r="715" spans="11:11" x14ac:dyDescent="0.25">
      <c r="K715"/>
    </row>
    <row r="716" spans="11:11" x14ac:dyDescent="0.25">
      <c r="K716"/>
    </row>
    <row r="717" spans="11:11" x14ac:dyDescent="0.25">
      <c r="K717"/>
    </row>
    <row r="718" spans="11:11" x14ac:dyDescent="0.25">
      <c r="K718"/>
    </row>
    <row r="719" spans="11:11" x14ac:dyDescent="0.25">
      <c r="K719"/>
    </row>
    <row r="720" spans="11:11" x14ac:dyDescent="0.25">
      <c r="K720"/>
    </row>
    <row r="721" spans="11:11" x14ac:dyDescent="0.25">
      <c r="K721"/>
    </row>
    <row r="722" spans="11:11" x14ac:dyDescent="0.25">
      <c r="K722"/>
    </row>
    <row r="723" spans="11:11" x14ac:dyDescent="0.25">
      <c r="K723"/>
    </row>
    <row r="724" spans="11:11" x14ac:dyDescent="0.25">
      <c r="K724"/>
    </row>
    <row r="725" spans="11:11" x14ac:dyDescent="0.25">
      <c r="K725"/>
    </row>
    <row r="726" spans="11:11" x14ac:dyDescent="0.25">
      <c r="K726"/>
    </row>
    <row r="727" spans="11:11" x14ac:dyDescent="0.25">
      <c r="K727"/>
    </row>
    <row r="728" spans="11:11" x14ac:dyDescent="0.25">
      <c r="K728"/>
    </row>
    <row r="729" spans="11:11" x14ac:dyDescent="0.25">
      <c r="K729"/>
    </row>
    <row r="730" spans="11:11" x14ac:dyDescent="0.25">
      <c r="K730"/>
    </row>
    <row r="731" spans="11:11" x14ac:dyDescent="0.25">
      <c r="K731"/>
    </row>
    <row r="732" spans="11:11" x14ac:dyDescent="0.25">
      <c r="K732"/>
    </row>
    <row r="733" spans="11:11" x14ac:dyDescent="0.25">
      <c r="K733"/>
    </row>
    <row r="734" spans="11:11" x14ac:dyDescent="0.25">
      <c r="K734"/>
    </row>
    <row r="735" spans="11:11" x14ac:dyDescent="0.25">
      <c r="K735"/>
    </row>
    <row r="736" spans="11:11" x14ac:dyDescent="0.25">
      <c r="K736"/>
    </row>
    <row r="737" spans="11:11" x14ac:dyDescent="0.25">
      <c r="K737"/>
    </row>
    <row r="738" spans="11:11" x14ac:dyDescent="0.25">
      <c r="K738"/>
    </row>
    <row r="739" spans="11:11" x14ac:dyDescent="0.25">
      <c r="K739"/>
    </row>
    <row r="740" spans="11:11" x14ac:dyDescent="0.25">
      <c r="K740"/>
    </row>
    <row r="741" spans="11:11" x14ac:dyDescent="0.25">
      <c r="K741"/>
    </row>
    <row r="742" spans="11:11" x14ac:dyDescent="0.25">
      <c r="K742"/>
    </row>
    <row r="743" spans="11:11" x14ac:dyDescent="0.25">
      <c r="K743"/>
    </row>
    <row r="744" spans="11:11" x14ac:dyDescent="0.25">
      <c r="K744"/>
    </row>
    <row r="745" spans="11:11" x14ac:dyDescent="0.25">
      <c r="K745"/>
    </row>
    <row r="746" spans="11:11" x14ac:dyDescent="0.25">
      <c r="K746"/>
    </row>
    <row r="747" spans="11:11" x14ac:dyDescent="0.25">
      <c r="K747"/>
    </row>
    <row r="748" spans="11:11" x14ac:dyDescent="0.25">
      <c r="K748"/>
    </row>
    <row r="749" spans="11:11" x14ac:dyDescent="0.25">
      <c r="K749"/>
    </row>
    <row r="750" spans="11:11" x14ac:dyDescent="0.25">
      <c r="K750"/>
    </row>
    <row r="751" spans="11:11" x14ac:dyDescent="0.25">
      <c r="K751"/>
    </row>
    <row r="752" spans="11:11" x14ac:dyDescent="0.25">
      <c r="K752"/>
    </row>
    <row r="753" spans="11:11" x14ac:dyDescent="0.25">
      <c r="K753"/>
    </row>
    <row r="754" spans="11:11" x14ac:dyDescent="0.25">
      <c r="K754"/>
    </row>
    <row r="755" spans="11:11" x14ac:dyDescent="0.25">
      <c r="K755"/>
    </row>
    <row r="756" spans="11:11" x14ac:dyDescent="0.25">
      <c r="K756"/>
    </row>
    <row r="757" spans="11:11" x14ac:dyDescent="0.25">
      <c r="K757"/>
    </row>
    <row r="758" spans="11:11" x14ac:dyDescent="0.25">
      <c r="K758"/>
    </row>
    <row r="759" spans="11:11" x14ac:dyDescent="0.25">
      <c r="K759"/>
    </row>
    <row r="760" spans="11:11" x14ac:dyDescent="0.25">
      <c r="K760"/>
    </row>
    <row r="761" spans="11:11" x14ac:dyDescent="0.25">
      <c r="K761"/>
    </row>
    <row r="762" spans="11:11" x14ac:dyDescent="0.25">
      <c r="K762"/>
    </row>
    <row r="763" spans="11:11" x14ac:dyDescent="0.25">
      <c r="K763"/>
    </row>
    <row r="764" spans="11:11" x14ac:dyDescent="0.25">
      <c r="K764"/>
    </row>
    <row r="765" spans="11:11" x14ac:dyDescent="0.25">
      <c r="K765"/>
    </row>
    <row r="766" spans="11:11" x14ac:dyDescent="0.25">
      <c r="K766"/>
    </row>
    <row r="767" spans="11:11" x14ac:dyDescent="0.25">
      <c r="K767"/>
    </row>
    <row r="768" spans="11:11" x14ac:dyDescent="0.25">
      <c r="K768"/>
    </row>
    <row r="769" spans="11:11" x14ac:dyDescent="0.25">
      <c r="K769"/>
    </row>
    <row r="770" spans="11:11" x14ac:dyDescent="0.25">
      <c r="K770"/>
    </row>
    <row r="771" spans="11:11" x14ac:dyDescent="0.25">
      <c r="K771"/>
    </row>
    <row r="772" spans="11:11" x14ac:dyDescent="0.25">
      <c r="K772"/>
    </row>
    <row r="773" spans="11:11" x14ac:dyDescent="0.25">
      <c r="K773"/>
    </row>
    <row r="774" spans="11:11" x14ac:dyDescent="0.25">
      <c r="K774"/>
    </row>
    <row r="775" spans="11:11" x14ac:dyDescent="0.25">
      <c r="K775"/>
    </row>
    <row r="776" spans="11:11" x14ac:dyDescent="0.25">
      <c r="K776"/>
    </row>
    <row r="777" spans="11:11" x14ac:dyDescent="0.25">
      <c r="K777"/>
    </row>
    <row r="778" spans="11:11" x14ac:dyDescent="0.25">
      <c r="K778"/>
    </row>
    <row r="779" spans="11:11" x14ac:dyDescent="0.25">
      <c r="K779"/>
    </row>
    <row r="780" spans="11:11" x14ac:dyDescent="0.25">
      <c r="K780"/>
    </row>
    <row r="781" spans="11:11" x14ac:dyDescent="0.25">
      <c r="K781"/>
    </row>
    <row r="782" spans="11:11" x14ac:dyDescent="0.25">
      <c r="K782"/>
    </row>
    <row r="783" spans="11:11" x14ac:dyDescent="0.25">
      <c r="K783"/>
    </row>
    <row r="784" spans="11:11" x14ac:dyDescent="0.25">
      <c r="K784"/>
    </row>
    <row r="785" spans="11:11" x14ac:dyDescent="0.25">
      <c r="K785"/>
    </row>
    <row r="786" spans="11:11" x14ac:dyDescent="0.25">
      <c r="K786"/>
    </row>
    <row r="787" spans="11:11" x14ac:dyDescent="0.25">
      <c r="K787"/>
    </row>
    <row r="788" spans="11:11" x14ac:dyDescent="0.25">
      <c r="K788"/>
    </row>
    <row r="789" spans="11:11" x14ac:dyDescent="0.25">
      <c r="K789"/>
    </row>
    <row r="790" spans="11:11" x14ac:dyDescent="0.25">
      <c r="K790"/>
    </row>
    <row r="791" spans="11:11" x14ac:dyDescent="0.25">
      <c r="K791"/>
    </row>
    <row r="792" spans="11:11" x14ac:dyDescent="0.25">
      <c r="K792"/>
    </row>
    <row r="793" spans="11:11" x14ac:dyDescent="0.25">
      <c r="K793"/>
    </row>
    <row r="794" spans="11:11" x14ac:dyDescent="0.25">
      <c r="K794"/>
    </row>
    <row r="795" spans="11:11" x14ac:dyDescent="0.25">
      <c r="K795"/>
    </row>
    <row r="796" spans="11:11" x14ac:dyDescent="0.25">
      <c r="K796"/>
    </row>
    <row r="797" spans="11:11" x14ac:dyDescent="0.25">
      <c r="K797"/>
    </row>
    <row r="798" spans="11:11" x14ac:dyDescent="0.25">
      <c r="K798"/>
    </row>
    <row r="799" spans="11:11" x14ac:dyDescent="0.25">
      <c r="K799"/>
    </row>
    <row r="800" spans="11:11" x14ac:dyDescent="0.25">
      <c r="K800"/>
    </row>
    <row r="801" spans="11:11" x14ac:dyDescent="0.25">
      <c r="K801"/>
    </row>
    <row r="802" spans="11:11" x14ac:dyDescent="0.25">
      <c r="K802"/>
    </row>
    <row r="803" spans="11:11" x14ac:dyDescent="0.25">
      <c r="K803"/>
    </row>
    <row r="804" spans="11:11" x14ac:dyDescent="0.25">
      <c r="K804"/>
    </row>
    <row r="805" spans="11:11" x14ac:dyDescent="0.25">
      <c r="K805"/>
    </row>
    <row r="806" spans="11:11" x14ac:dyDescent="0.25">
      <c r="K806"/>
    </row>
    <row r="807" spans="11:11" x14ac:dyDescent="0.25">
      <c r="K807"/>
    </row>
    <row r="808" spans="11:11" x14ac:dyDescent="0.25">
      <c r="K808"/>
    </row>
    <row r="809" spans="11:11" x14ac:dyDescent="0.25">
      <c r="K809"/>
    </row>
    <row r="810" spans="11:11" x14ac:dyDescent="0.25">
      <c r="K810"/>
    </row>
    <row r="811" spans="11:11" x14ac:dyDescent="0.25">
      <c r="K811"/>
    </row>
    <row r="812" spans="11:11" x14ac:dyDescent="0.25">
      <c r="K812"/>
    </row>
    <row r="813" spans="11:11" x14ac:dyDescent="0.25">
      <c r="K813"/>
    </row>
    <row r="814" spans="11:11" x14ac:dyDescent="0.25">
      <c r="K814"/>
    </row>
    <row r="815" spans="11:11" x14ac:dyDescent="0.25">
      <c r="K815"/>
    </row>
    <row r="816" spans="11:11" x14ac:dyDescent="0.25">
      <c r="K816"/>
    </row>
    <row r="817" spans="11:11" x14ac:dyDescent="0.25">
      <c r="K817"/>
    </row>
    <row r="818" spans="11:11" x14ac:dyDescent="0.25">
      <c r="K818"/>
    </row>
    <row r="819" spans="11:11" x14ac:dyDescent="0.25">
      <c r="K819"/>
    </row>
    <row r="820" spans="11:11" x14ac:dyDescent="0.25">
      <c r="K820"/>
    </row>
    <row r="821" spans="11:11" x14ac:dyDescent="0.25">
      <c r="K821"/>
    </row>
    <row r="822" spans="11:11" x14ac:dyDescent="0.25">
      <c r="K822"/>
    </row>
    <row r="823" spans="11:11" x14ac:dyDescent="0.25">
      <c r="K823"/>
    </row>
    <row r="824" spans="11:11" x14ac:dyDescent="0.25">
      <c r="K824"/>
    </row>
    <row r="825" spans="11:11" x14ac:dyDescent="0.25">
      <c r="K825"/>
    </row>
    <row r="826" spans="11:11" x14ac:dyDescent="0.25">
      <c r="K826"/>
    </row>
    <row r="827" spans="11:11" x14ac:dyDescent="0.25">
      <c r="K827"/>
    </row>
    <row r="828" spans="11:11" x14ac:dyDescent="0.25">
      <c r="K828"/>
    </row>
    <row r="829" spans="11:11" x14ac:dyDescent="0.25">
      <c r="K829"/>
    </row>
    <row r="830" spans="11:11" x14ac:dyDescent="0.25">
      <c r="K830"/>
    </row>
    <row r="831" spans="11:11" x14ac:dyDescent="0.25">
      <c r="K831"/>
    </row>
    <row r="832" spans="11:11" x14ac:dyDescent="0.25">
      <c r="K832"/>
    </row>
    <row r="833" spans="11:11" x14ac:dyDescent="0.25">
      <c r="K833"/>
    </row>
    <row r="834" spans="11:11" x14ac:dyDescent="0.25">
      <c r="K834"/>
    </row>
    <row r="835" spans="11:11" x14ac:dyDescent="0.25">
      <c r="K835"/>
    </row>
    <row r="836" spans="11:11" x14ac:dyDescent="0.25">
      <c r="K836"/>
    </row>
    <row r="837" spans="11:11" x14ac:dyDescent="0.25">
      <c r="K837"/>
    </row>
    <row r="838" spans="11:11" x14ac:dyDescent="0.25">
      <c r="K838"/>
    </row>
    <row r="839" spans="11:11" x14ac:dyDescent="0.25">
      <c r="K839"/>
    </row>
    <row r="840" spans="11:11" x14ac:dyDescent="0.25">
      <c r="K840"/>
    </row>
    <row r="841" spans="11:11" x14ac:dyDescent="0.25">
      <c r="K841"/>
    </row>
    <row r="842" spans="11:11" x14ac:dyDescent="0.25">
      <c r="K842"/>
    </row>
    <row r="843" spans="11:11" x14ac:dyDescent="0.25">
      <c r="K843"/>
    </row>
    <row r="844" spans="11:11" x14ac:dyDescent="0.25">
      <c r="K844"/>
    </row>
    <row r="845" spans="11:11" x14ac:dyDescent="0.25">
      <c r="K845"/>
    </row>
    <row r="846" spans="11:11" x14ac:dyDescent="0.25">
      <c r="K846"/>
    </row>
    <row r="847" spans="11:11" x14ac:dyDescent="0.25">
      <c r="K847"/>
    </row>
    <row r="848" spans="11:11" x14ac:dyDescent="0.25">
      <c r="K848"/>
    </row>
    <row r="849" spans="11:11" x14ac:dyDescent="0.25">
      <c r="K849"/>
    </row>
    <row r="850" spans="11:11" x14ac:dyDescent="0.25">
      <c r="K850"/>
    </row>
    <row r="851" spans="11:11" x14ac:dyDescent="0.25">
      <c r="K851"/>
    </row>
    <row r="852" spans="11:11" x14ac:dyDescent="0.25">
      <c r="K852"/>
    </row>
    <row r="853" spans="11:11" x14ac:dyDescent="0.25">
      <c r="K853"/>
    </row>
    <row r="854" spans="11:11" x14ac:dyDescent="0.25">
      <c r="K854"/>
    </row>
    <row r="855" spans="11:11" x14ac:dyDescent="0.25">
      <c r="K855"/>
    </row>
    <row r="856" spans="11:11" x14ac:dyDescent="0.25">
      <c r="K856"/>
    </row>
    <row r="857" spans="11:11" x14ac:dyDescent="0.25">
      <c r="K857"/>
    </row>
    <row r="858" spans="11:11" x14ac:dyDescent="0.25">
      <c r="K858"/>
    </row>
    <row r="859" spans="11:11" x14ac:dyDescent="0.25">
      <c r="K859"/>
    </row>
    <row r="860" spans="11:11" x14ac:dyDescent="0.25">
      <c r="K860"/>
    </row>
    <row r="861" spans="11:11" x14ac:dyDescent="0.25">
      <c r="K861"/>
    </row>
    <row r="862" spans="11:11" x14ac:dyDescent="0.25">
      <c r="K862"/>
    </row>
    <row r="863" spans="11:11" x14ac:dyDescent="0.25">
      <c r="K863"/>
    </row>
    <row r="864" spans="11:11" x14ac:dyDescent="0.25">
      <c r="K864"/>
    </row>
    <row r="865" spans="11:11" x14ac:dyDescent="0.25">
      <c r="K865"/>
    </row>
    <row r="866" spans="11:11" x14ac:dyDescent="0.25">
      <c r="K866"/>
    </row>
    <row r="867" spans="11:11" x14ac:dyDescent="0.25">
      <c r="K867"/>
    </row>
    <row r="868" spans="11:11" x14ac:dyDescent="0.25">
      <c r="K868"/>
    </row>
    <row r="869" spans="11:11" x14ac:dyDescent="0.25">
      <c r="K869"/>
    </row>
    <row r="870" spans="11:11" x14ac:dyDescent="0.25">
      <c r="K870"/>
    </row>
    <row r="871" spans="11:11" x14ac:dyDescent="0.25">
      <c r="K871"/>
    </row>
    <row r="872" spans="11:11" x14ac:dyDescent="0.25">
      <c r="K872"/>
    </row>
    <row r="873" spans="11:11" x14ac:dyDescent="0.25">
      <c r="K873"/>
    </row>
    <row r="874" spans="11:11" x14ac:dyDescent="0.25">
      <c r="K874"/>
    </row>
    <row r="875" spans="11:11" x14ac:dyDescent="0.25">
      <c r="K875"/>
    </row>
    <row r="876" spans="11:11" x14ac:dyDescent="0.25">
      <c r="K876"/>
    </row>
    <row r="877" spans="11:11" x14ac:dyDescent="0.25">
      <c r="K877"/>
    </row>
    <row r="878" spans="11:11" x14ac:dyDescent="0.25">
      <c r="K878"/>
    </row>
    <row r="879" spans="11:11" x14ac:dyDescent="0.25">
      <c r="K879"/>
    </row>
    <row r="880" spans="11:11" x14ac:dyDescent="0.25">
      <c r="K880"/>
    </row>
    <row r="881" spans="11:11" x14ac:dyDescent="0.25">
      <c r="K881"/>
    </row>
    <row r="882" spans="11:11" x14ac:dyDescent="0.25">
      <c r="K882"/>
    </row>
    <row r="883" spans="11:11" x14ac:dyDescent="0.25">
      <c r="K883"/>
    </row>
    <row r="884" spans="11:11" x14ac:dyDescent="0.25">
      <c r="K884"/>
    </row>
    <row r="885" spans="11:11" x14ac:dyDescent="0.25">
      <c r="K885"/>
    </row>
    <row r="886" spans="11:11" x14ac:dyDescent="0.25">
      <c r="K886"/>
    </row>
    <row r="887" spans="11:11" x14ac:dyDescent="0.25">
      <c r="K887"/>
    </row>
    <row r="888" spans="11:11" x14ac:dyDescent="0.25">
      <c r="K888"/>
    </row>
    <row r="889" spans="11:11" x14ac:dyDescent="0.25">
      <c r="K889"/>
    </row>
    <row r="890" spans="11:11" x14ac:dyDescent="0.25">
      <c r="K890"/>
    </row>
    <row r="891" spans="11:11" x14ac:dyDescent="0.25">
      <c r="K891"/>
    </row>
    <row r="892" spans="11:11" x14ac:dyDescent="0.25">
      <c r="K892"/>
    </row>
    <row r="893" spans="11:11" x14ac:dyDescent="0.25">
      <c r="K893"/>
    </row>
    <row r="894" spans="11:11" x14ac:dyDescent="0.25">
      <c r="K894"/>
    </row>
    <row r="895" spans="11:11" x14ac:dyDescent="0.25">
      <c r="K895"/>
    </row>
    <row r="896" spans="11:11" x14ac:dyDescent="0.25">
      <c r="K896"/>
    </row>
    <row r="897" spans="11:11" x14ac:dyDescent="0.25">
      <c r="K897"/>
    </row>
    <row r="898" spans="11:11" x14ac:dyDescent="0.25">
      <c r="K898"/>
    </row>
    <row r="899" spans="11:11" x14ac:dyDescent="0.25">
      <c r="K899"/>
    </row>
    <row r="900" spans="11:11" x14ac:dyDescent="0.25">
      <c r="K900"/>
    </row>
    <row r="901" spans="11:11" x14ac:dyDescent="0.25">
      <c r="K901"/>
    </row>
    <row r="902" spans="11:11" x14ac:dyDescent="0.25">
      <c r="K902"/>
    </row>
    <row r="903" spans="11:11" x14ac:dyDescent="0.25">
      <c r="K903"/>
    </row>
    <row r="904" spans="11:11" x14ac:dyDescent="0.25">
      <c r="K904"/>
    </row>
    <row r="905" spans="11:11" x14ac:dyDescent="0.25">
      <c r="K905"/>
    </row>
    <row r="906" spans="11:11" x14ac:dyDescent="0.25">
      <c r="K906"/>
    </row>
    <row r="907" spans="11:11" x14ac:dyDescent="0.25">
      <c r="K907"/>
    </row>
    <row r="908" spans="11:11" x14ac:dyDescent="0.25">
      <c r="K908"/>
    </row>
    <row r="909" spans="11:11" x14ac:dyDescent="0.25">
      <c r="K909"/>
    </row>
    <row r="910" spans="11:11" x14ac:dyDescent="0.25">
      <c r="K910"/>
    </row>
    <row r="911" spans="11:11" x14ac:dyDescent="0.25">
      <c r="K911"/>
    </row>
    <row r="912" spans="11:11" x14ac:dyDescent="0.25">
      <c r="K912"/>
    </row>
    <row r="913" spans="11:11" x14ac:dyDescent="0.25">
      <c r="K913"/>
    </row>
    <row r="914" spans="11:11" x14ac:dyDescent="0.25">
      <c r="K914"/>
    </row>
    <row r="915" spans="11:11" x14ac:dyDescent="0.25">
      <c r="K915"/>
    </row>
    <row r="916" spans="11:11" x14ac:dyDescent="0.25">
      <c r="K916"/>
    </row>
    <row r="917" spans="11:11" x14ac:dyDescent="0.25">
      <c r="K917"/>
    </row>
    <row r="918" spans="11:11" x14ac:dyDescent="0.25">
      <c r="K918"/>
    </row>
    <row r="919" spans="11:11" x14ac:dyDescent="0.25">
      <c r="K919"/>
    </row>
    <row r="920" spans="11:11" x14ac:dyDescent="0.25">
      <c r="K920"/>
    </row>
    <row r="921" spans="11:11" x14ac:dyDescent="0.25">
      <c r="K921"/>
    </row>
    <row r="922" spans="11:11" x14ac:dyDescent="0.25">
      <c r="K922"/>
    </row>
    <row r="923" spans="11:11" x14ac:dyDescent="0.25">
      <c r="K923"/>
    </row>
    <row r="924" spans="11:11" x14ac:dyDescent="0.25">
      <c r="K924"/>
    </row>
    <row r="925" spans="11:11" x14ac:dyDescent="0.25">
      <c r="K925"/>
    </row>
    <row r="926" spans="11:11" x14ac:dyDescent="0.25">
      <c r="K926"/>
    </row>
    <row r="927" spans="11:11" x14ac:dyDescent="0.25">
      <c r="K927"/>
    </row>
    <row r="928" spans="11:11" x14ac:dyDescent="0.25">
      <c r="K928"/>
    </row>
    <row r="929" spans="11:11" x14ac:dyDescent="0.25">
      <c r="K929"/>
    </row>
    <row r="930" spans="11:11" x14ac:dyDescent="0.25">
      <c r="K930"/>
    </row>
    <row r="931" spans="11:11" x14ac:dyDescent="0.25">
      <c r="K931"/>
    </row>
    <row r="932" spans="11:11" x14ac:dyDescent="0.25">
      <c r="K932"/>
    </row>
    <row r="933" spans="11:11" x14ac:dyDescent="0.25">
      <c r="K933"/>
    </row>
    <row r="934" spans="11:11" x14ac:dyDescent="0.25">
      <c r="K934"/>
    </row>
    <row r="935" spans="11:11" x14ac:dyDescent="0.25">
      <c r="K935"/>
    </row>
    <row r="936" spans="11:11" x14ac:dyDescent="0.25">
      <c r="K936"/>
    </row>
    <row r="937" spans="11:11" x14ac:dyDescent="0.25">
      <c r="K937"/>
    </row>
    <row r="938" spans="11:11" x14ac:dyDescent="0.25">
      <c r="K938"/>
    </row>
    <row r="939" spans="11:11" x14ac:dyDescent="0.25">
      <c r="K939"/>
    </row>
    <row r="940" spans="11:11" x14ac:dyDescent="0.25">
      <c r="K940"/>
    </row>
    <row r="941" spans="11:11" x14ac:dyDescent="0.25">
      <c r="K941"/>
    </row>
    <row r="942" spans="11:11" x14ac:dyDescent="0.25">
      <c r="K942"/>
    </row>
    <row r="943" spans="11:11" x14ac:dyDescent="0.25">
      <c r="K943"/>
    </row>
    <row r="944" spans="11:11" x14ac:dyDescent="0.25">
      <c r="K944"/>
    </row>
    <row r="945" spans="11:11" x14ac:dyDescent="0.25">
      <c r="K945"/>
    </row>
    <row r="946" spans="11:11" x14ac:dyDescent="0.25">
      <c r="K946"/>
    </row>
    <row r="947" spans="11:11" x14ac:dyDescent="0.25">
      <c r="K947"/>
    </row>
    <row r="948" spans="11:11" x14ac:dyDescent="0.25">
      <c r="K948"/>
    </row>
    <row r="949" spans="11:11" x14ac:dyDescent="0.25">
      <c r="K949"/>
    </row>
    <row r="950" spans="11:11" x14ac:dyDescent="0.25">
      <c r="K950"/>
    </row>
    <row r="951" spans="11:11" x14ac:dyDescent="0.25">
      <c r="K951"/>
    </row>
    <row r="952" spans="11:11" x14ac:dyDescent="0.25">
      <c r="K952"/>
    </row>
    <row r="953" spans="11:11" x14ac:dyDescent="0.25">
      <c r="K953"/>
    </row>
    <row r="954" spans="11:11" x14ac:dyDescent="0.25">
      <c r="K954"/>
    </row>
    <row r="955" spans="11:11" x14ac:dyDescent="0.25">
      <c r="K955"/>
    </row>
    <row r="956" spans="11:11" x14ac:dyDescent="0.25">
      <c r="K956"/>
    </row>
    <row r="957" spans="11:11" x14ac:dyDescent="0.25">
      <c r="K957"/>
    </row>
    <row r="958" spans="11:11" x14ac:dyDescent="0.25">
      <c r="K958"/>
    </row>
    <row r="959" spans="11:11" x14ac:dyDescent="0.25">
      <c r="K959"/>
    </row>
    <row r="960" spans="11:11" x14ac:dyDescent="0.25">
      <c r="K960"/>
    </row>
    <row r="961" spans="11:11" x14ac:dyDescent="0.25">
      <c r="K961"/>
    </row>
    <row r="962" spans="11:11" x14ac:dyDescent="0.25">
      <c r="K962"/>
    </row>
    <row r="963" spans="11:11" x14ac:dyDescent="0.25">
      <c r="K963"/>
    </row>
  </sheetData>
  <mergeCells count="16">
    <mergeCell ref="A39:P39"/>
    <mergeCell ref="A1:Q2"/>
    <mergeCell ref="A3:A4"/>
    <mergeCell ref="B3:B4"/>
    <mergeCell ref="C3:C4"/>
    <mergeCell ref="D3:D4"/>
    <mergeCell ref="E3:E4"/>
    <mergeCell ref="H3:H4"/>
    <mergeCell ref="I3:I4"/>
    <mergeCell ref="J3:J4"/>
    <mergeCell ref="K3:K4"/>
    <mergeCell ref="M3:M4"/>
    <mergeCell ref="N3:N4"/>
    <mergeCell ref="O3:O4"/>
    <mergeCell ref="P3:P4"/>
    <mergeCell ref="Q3:Q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RV Information for Jan'24</vt:lpstr>
      <vt:lpstr>RV Information for Feb'24</vt:lpstr>
      <vt:lpstr>RV Information for MAR'24</vt:lpstr>
      <vt:lpstr>RV Information for APRIL'24</vt:lpstr>
      <vt:lpstr>RV Information for MAY'24</vt:lpstr>
      <vt:lpstr>RV Information for JUN'24</vt:lpstr>
      <vt:lpstr>RV Information for JULY'24</vt:lpstr>
      <vt:lpstr>RV INFORMATION FOR AUG'24</vt:lpstr>
      <vt:lpstr>RV INFORMATION FOR Sep'24</vt:lpstr>
      <vt:lpstr>RV INFORMATION FOR OCT'24</vt:lpstr>
      <vt:lpstr>RV INFORMATION FOR NOV'24</vt:lpstr>
      <vt:lpstr>RV INFORMATION FOR DEC'24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2025-01-14T08:41:09Z</dcterms:modified>
</cp:coreProperties>
</file>