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60" windowHeight="6480"/>
  </bookViews>
  <sheets>
    <sheet name="TGY" sheetId="1" r:id="rId1"/>
  </sheets>
  <externalReferences>
    <externalReference r:id="rId2"/>
    <externalReference r:id="rId3"/>
  </externalReferences>
  <definedNames>
    <definedName name="_xlnm._FilterDatabase" localSheetId="0" hidden="1">TGY!$A$3:$S$3</definedName>
    <definedName name="asdfdf">#REF!</definedName>
    <definedName name="DfDFg">#REF!</definedName>
    <definedName name="dsf">#REF!</definedName>
    <definedName name="Excel_BuiltIn_Print_Area_2">#REF!</definedName>
    <definedName name="Excel_BuiltIn_Print_Area_2_1">#REF!</definedName>
    <definedName name="Excel_BuiltIn_Print_Area_4_1">#REF!</definedName>
    <definedName name="Excel_BuiltIn_Print_Area_6_1">[2]BBM!#REF!</definedName>
    <definedName name="f">[2]BBM!#REF!</definedName>
    <definedName name="sdasd">#REF!</definedName>
    <definedName name="vdgaf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1" i="1" l="1"/>
  <c r="L30" i="1"/>
  <c r="L31" i="1" s="1"/>
  <c r="L29" i="1"/>
  <c r="T28" i="1"/>
  <c r="S28" i="1"/>
  <c r="T27" i="1"/>
  <c r="S27" i="1"/>
  <c r="M23" i="1"/>
  <c r="L23" i="1"/>
  <c r="T21" i="1"/>
  <c r="Q15" i="1"/>
  <c r="P15" i="1"/>
  <c r="Q14" i="1"/>
  <c r="P14" i="1"/>
  <c r="Q13" i="1"/>
  <c r="P13" i="1"/>
  <c r="Q12" i="1"/>
  <c r="P12" i="1"/>
  <c r="Q11" i="1"/>
  <c r="P11" i="1"/>
  <c r="E11" i="1"/>
  <c r="Q10" i="1"/>
  <c r="Q27" i="1" s="1"/>
  <c r="Q31" i="1" s="1"/>
  <c r="P10" i="1"/>
  <c r="E10" i="1"/>
  <c r="Q9" i="1"/>
  <c r="P9" i="1"/>
  <c r="I9" i="1"/>
  <c r="E9" i="1"/>
  <c r="Q8" i="1"/>
  <c r="P8" i="1"/>
  <c r="I8" i="1"/>
  <c r="E8" i="1"/>
  <c r="Q7" i="1"/>
  <c r="P7" i="1"/>
  <c r="I7" i="1"/>
  <c r="E7" i="1"/>
  <c r="Q6" i="1"/>
  <c r="P6" i="1"/>
  <c r="I6" i="1"/>
  <c r="E6" i="1"/>
  <c r="Q5" i="1"/>
  <c r="P5" i="1"/>
  <c r="I5" i="1"/>
  <c r="E5" i="1"/>
  <c r="Q4" i="1"/>
  <c r="Q17" i="1" s="1"/>
  <c r="Q20" i="1" s="1"/>
  <c r="T20" i="1" s="1"/>
  <c r="P4" i="1"/>
  <c r="P25" i="1" s="1"/>
  <c r="I4" i="1"/>
  <c r="E4" i="1"/>
  <c r="S21" i="1" l="1"/>
  <c r="P31" i="1"/>
  <c r="P17" i="1"/>
  <c r="P20" i="1" s="1"/>
  <c r="R31" i="1" l="1"/>
  <c r="S20" i="1"/>
  <c r="S26" i="1"/>
</calcChain>
</file>

<file path=xl/sharedStrings.xml><?xml version="1.0" encoding="utf-8"?>
<sst xmlns="http://schemas.openxmlformats.org/spreadsheetml/2006/main" count="92" uniqueCount="60">
  <si>
    <t>TGY AR Report</t>
  </si>
  <si>
    <t>Invoice Date</t>
  </si>
  <si>
    <t>Invoice No</t>
  </si>
  <si>
    <t>Customer Name</t>
  </si>
  <si>
    <t>BR</t>
  </si>
  <si>
    <t>Period</t>
  </si>
  <si>
    <t>Sale Man</t>
  </si>
  <si>
    <t>Credit Term</t>
  </si>
  <si>
    <t>Black/Brown</t>
  </si>
  <si>
    <t>Due Day</t>
  </si>
  <si>
    <t>AR</t>
  </si>
  <si>
    <t>RV Date</t>
  </si>
  <si>
    <t>RV No</t>
  </si>
  <si>
    <t>Collected</t>
  </si>
  <si>
    <t>AR Closing Bal</t>
  </si>
  <si>
    <t>Address &amp; Phone</t>
  </si>
  <si>
    <t>Remark</t>
  </si>
  <si>
    <t>SAP AR No (or) Manual AR No</t>
  </si>
  <si>
    <t>USD</t>
  </si>
  <si>
    <t>MMK</t>
  </si>
  <si>
    <t>TGY/CE1/INV/2015/03/045</t>
  </si>
  <si>
    <t>ACENT GROUP CO.,LTD</t>
  </si>
  <si>
    <t>TGY</t>
  </si>
  <si>
    <t>Over 180 Days</t>
  </si>
  <si>
    <t xml:space="preserve">Black </t>
  </si>
  <si>
    <t>Can't Contact / Location Lost</t>
  </si>
  <si>
    <t>TGY/CE1/INV/2015/09/147</t>
  </si>
  <si>
    <t>AYE CHAN AUNG CO., LTD</t>
  </si>
  <si>
    <t>TGY/CE1/INV/2015/10/164</t>
  </si>
  <si>
    <t>TGY/INV/PT/2018/09/345</t>
  </si>
  <si>
    <t>MYANMAR NAING GROUP</t>
  </si>
  <si>
    <t>-</t>
  </si>
  <si>
    <t>Reposses</t>
  </si>
  <si>
    <t>TGY/INV/PT/2019/06/13672</t>
  </si>
  <si>
    <t>U MG HTWE</t>
  </si>
  <si>
    <t>COUNTER</t>
  </si>
  <si>
    <t>TGY/INV/CEQ/2020/012/57821</t>
  </si>
  <si>
    <t>U SOE MOE AUNG</t>
  </si>
  <si>
    <t>Legal Case (16-Sep-22 &gt;&gt;&gt;U Soe Moe Aung ကလေ ဒီလို အရင်collector Ko Kyaw Thet လက်ထက်က စက်သိမ်းဖိုသွားတော့ customer က အဖွဲအစည်းကို ရောင်းပစ်လိုက်ပီ မရှိတော့ဘူး သိမ်းမယ်ဆိုတော့ အသိမ်းမခံဘူးရှင့် အဲ့ဒါမို Service နဲ့ စက်ရဲ့ ECU, Controller ဖြုတ်ပီ ယူပီ စက်ကို ထားခဲ့လိုက်တယ် နောက်တစ်ခေါက် collector U Myo Zin သွားပီlegal notice letter ပြိုဖိုသွားတော့ စက်က မရှိတော့ဘူး အပြင်service နဲ့ပြင်ပီဖျောက်လိုက်တယ်ပြောတယ်မမ machine loss ပါ ပြန်ဝယ်လိုက်တဲ့သူက အဖွဲအစည်းထဲကလိုပြောပါတယ် on target ဘက်ကိုလဲ Report တင်ထားပီသားလိုပြောပါတယ်ရှင့်)</t>
  </si>
  <si>
    <t>TGY/INV/CEQ/2023/07/117232</t>
  </si>
  <si>
    <t>KO PHYO AUNG KYAW</t>
  </si>
  <si>
    <t>No Due</t>
  </si>
  <si>
    <t xml:space="preserve">TGY-RV-2023-07-0022 </t>
  </si>
  <si>
    <t>TGY/INV/CEQ/2023/07/117239</t>
  </si>
  <si>
    <t>U KHUN KYAW NGWE OO</t>
  </si>
  <si>
    <t>MIN THU</t>
  </si>
  <si>
    <t>TGY-RV-2023-07-0052</t>
  </si>
  <si>
    <t>AR Closing</t>
  </si>
  <si>
    <t>Total AR</t>
  </si>
  <si>
    <t>Current Due</t>
  </si>
  <si>
    <t>0 ~ 30 Days</t>
  </si>
  <si>
    <t>AR OD</t>
  </si>
  <si>
    <t xml:space="preserve">Collected </t>
  </si>
  <si>
    <t>31~60 Days</t>
  </si>
  <si>
    <t>Achievement</t>
  </si>
  <si>
    <t>61~90 Days</t>
  </si>
  <si>
    <t>91~180 Days</t>
  </si>
  <si>
    <t>Current</t>
  </si>
  <si>
    <t xml:space="preserve">Overdue </t>
  </si>
  <si>
    <t>Cross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</si>
</sst>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name val="Calibri Light"/>
      <family val="1"/>
      <scheme val="maj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Pyidaungsu"/>
      <family val="2"/>
    </font>
    <font>
      <sz val="1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1" applyNumberFormat="0" applyFill="0" applyAlignment="0" applyProtection="0"/>
  </cellStyleXfs>
  <cellXfs count="83">
    <xf numFmtId="0" fontId="0" fillId="0" borderId="0" xfId="0"/>
    <xf numFmtId="0" fontId="4" fillId="0" borderId="0" xfId="3" applyFont="1" applyBorder="1" applyAlignment="1">
      <alignment horizontal="left" vertical="center"/>
    </xf>
    <xf numFmtId="0" fontId="5" fillId="0" borderId="0" xfId="0" applyFont="1"/>
    <xf numFmtId="164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64" fontId="0" fillId="0" borderId="3" xfId="0" applyNumberFormat="1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/>
    <xf numFmtId="0" fontId="0" fillId="0" borderId="2" xfId="0" applyFill="1" applyBorder="1" applyAlignment="1">
      <alignment horizontal="center" wrapText="1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  <xf numFmtId="164" fontId="0" fillId="0" borderId="6" xfId="0" applyNumberFormat="1" applyFill="1" applyBorder="1" applyAlignment="1">
      <alignment horizontal="left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5" fontId="7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/>
    </xf>
    <xf numFmtId="0" fontId="7" fillId="0" borderId="11" xfId="0" applyNumberFormat="1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43" fontId="1" fillId="0" borderId="10" xfId="1" applyFont="1" applyFill="1" applyBorder="1"/>
    <xf numFmtId="43" fontId="1" fillId="0" borderId="12" xfId="1" applyFont="1" applyFill="1" applyBorder="1"/>
    <xf numFmtId="164" fontId="0" fillId="0" borderId="12" xfId="0" applyNumberFormat="1" applyFont="1" applyFill="1" applyBorder="1" applyAlignment="1">
      <alignment horizontal="left"/>
    </xf>
    <xf numFmtId="0" fontId="0" fillId="0" borderId="12" xfId="0" applyFont="1" applyFill="1" applyBorder="1"/>
    <xf numFmtId="43" fontId="0" fillId="0" borderId="12" xfId="0" applyNumberFormat="1" applyFont="1" applyFill="1" applyBorder="1"/>
    <xf numFmtId="0" fontId="0" fillId="0" borderId="13" xfId="0" applyFont="1" applyFill="1" applyBorder="1" applyAlignment="1">
      <alignment vertical="center"/>
    </xf>
    <xf numFmtId="0" fontId="0" fillId="0" borderId="0" xfId="0" applyFont="1" applyFill="1"/>
    <xf numFmtId="1" fontId="6" fillId="0" borderId="11" xfId="0" applyNumberFormat="1" applyFont="1" applyFill="1" applyBorder="1" applyAlignment="1">
      <alignment horizontal="center"/>
    </xf>
    <xf numFmtId="43" fontId="1" fillId="0" borderId="14" xfId="1" applyFont="1" applyFill="1" applyBorder="1"/>
    <xf numFmtId="15" fontId="7" fillId="0" borderId="14" xfId="0" applyNumberFormat="1" applyFont="1" applyFill="1" applyBorder="1" applyAlignment="1">
      <alignment horizontal="center" vertical="center"/>
    </xf>
    <xf numFmtId="164" fontId="0" fillId="0" borderId="12" xfId="0" applyNumberFormat="1" applyFont="1" applyFill="1" applyBorder="1"/>
    <xf numFmtId="0" fontId="8" fillId="0" borderId="13" xfId="0" applyFont="1" applyFill="1" applyBorder="1" applyAlignment="1">
      <alignment vertical="center"/>
    </xf>
    <xf numFmtId="15" fontId="9" fillId="0" borderId="9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/>
    </xf>
    <xf numFmtId="0" fontId="9" fillId="0" borderId="11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43" fontId="2" fillId="0" borderId="10" xfId="1" applyFont="1" applyFill="1" applyBorder="1"/>
    <xf numFmtId="43" fontId="2" fillId="0" borderId="12" xfId="1" applyFont="1" applyFill="1" applyBorder="1"/>
    <xf numFmtId="164" fontId="2" fillId="0" borderId="12" xfId="0" applyNumberFormat="1" applyFont="1" applyFill="1" applyBorder="1" applyAlignment="1">
      <alignment horizontal="left"/>
    </xf>
    <xf numFmtId="0" fontId="2" fillId="0" borderId="12" xfId="0" applyFont="1" applyFill="1" applyBorder="1"/>
    <xf numFmtId="43" fontId="2" fillId="0" borderId="12" xfId="0" applyNumberFormat="1" applyFont="1" applyFill="1" applyBorder="1"/>
    <xf numFmtId="0" fontId="2" fillId="0" borderId="13" xfId="0" applyFont="1" applyFill="1" applyBorder="1" applyAlignment="1">
      <alignment vertical="center"/>
    </xf>
    <xf numFmtId="0" fontId="2" fillId="0" borderId="0" xfId="0" applyFont="1" applyFill="1"/>
    <xf numFmtId="0" fontId="0" fillId="0" borderId="10" xfId="0" applyFont="1" applyFill="1" applyBorder="1" applyAlignment="1">
      <alignment horizontal="center"/>
    </xf>
    <xf numFmtId="15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43" fontId="1" fillId="0" borderId="0" xfId="1" applyFont="1" applyFill="1" applyBorder="1"/>
    <xf numFmtId="164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  <xf numFmtId="43" fontId="0" fillId="0" borderId="0" xfId="0" applyNumberFormat="1" applyFont="1" applyFill="1" applyBorder="1"/>
    <xf numFmtId="0" fontId="0" fillId="0" borderId="0" xfId="0" applyFont="1" applyFill="1" applyBorder="1" applyAlignment="1">
      <alignment vertical="center"/>
    </xf>
    <xf numFmtId="165" fontId="10" fillId="2" borderId="15" xfId="1" applyNumberFormat="1" applyFont="1" applyFill="1" applyBorder="1"/>
    <xf numFmtId="165" fontId="0" fillId="0" borderId="0" xfId="0" applyNumberFormat="1" applyAlignment="1">
      <alignment vertical="center"/>
    </xf>
    <xf numFmtId="9" fontId="1" fillId="0" borderId="0" xfId="2" applyFont="1"/>
    <xf numFmtId="0" fontId="11" fillId="2" borderId="0" xfId="0" applyFont="1" applyFill="1"/>
    <xf numFmtId="164" fontId="11" fillId="2" borderId="0" xfId="0" applyNumberFormat="1" applyFont="1" applyFill="1"/>
    <xf numFmtId="43" fontId="11" fillId="2" borderId="0" xfId="1" applyFont="1" applyFill="1" applyAlignment="1">
      <alignment horizontal="center"/>
    </xf>
    <xf numFmtId="43" fontId="11" fillId="2" borderId="0" xfId="1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165" fontId="11" fillId="2" borderId="0" xfId="1" applyNumberFormat="1" applyFont="1" applyFill="1" applyAlignment="1">
      <alignment vertical="center"/>
    </xf>
    <xf numFmtId="1" fontId="11" fillId="2" borderId="0" xfId="0" applyNumberFormat="1" applyFont="1" applyFill="1"/>
    <xf numFmtId="43" fontId="11" fillId="2" borderId="0" xfId="1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0" fillId="2" borderId="0" xfId="0" applyFill="1"/>
    <xf numFmtId="9" fontId="12" fillId="2" borderId="15" xfId="2" applyFont="1" applyFill="1" applyBorder="1"/>
    <xf numFmtId="9" fontId="11" fillId="2" borderId="0" xfId="2" applyFont="1" applyFill="1" applyAlignment="1">
      <alignment vertical="center"/>
    </xf>
    <xf numFmtId="43" fontId="11" fillId="2" borderId="0" xfId="0" applyNumberFormat="1" applyFont="1" applyFill="1" applyAlignment="1">
      <alignment vertical="center"/>
    </xf>
    <xf numFmtId="2" fontId="11" fillId="2" borderId="0" xfId="0" applyNumberFormat="1" applyFont="1" applyFill="1"/>
    <xf numFmtId="43" fontId="11" fillId="2" borderId="0" xfId="1" applyFont="1" applyFill="1"/>
    <xf numFmtId="165" fontId="12" fillId="2" borderId="15" xfId="1" applyNumberFormat="1" applyFont="1" applyFill="1" applyBorder="1"/>
    <xf numFmtId="43" fontId="11" fillId="2" borderId="0" xfId="1" applyFont="1" applyFill="1" applyAlignment="1">
      <alignment vertical="center"/>
    </xf>
  </cellXfs>
  <cellStyles count="4">
    <cellStyle name="Comma" xfId="1" builtinId="3"/>
    <cellStyle name="Normal" xfId="0" builtinId="0"/>
    <cellStyle name="Percent" xfId="2" builtinId="5"/>
    <cellStyle name="Total" xfId="3" builtinId="2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)%20AR%20&amp;%20Collected%20Update%20S'part%20For%20Jul'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saki%20Takahashi\AppData\Local\Microsoft\Windows\Temporary%20Internet%20Files\Content.Outlook\YCDHTMIF\FLEET&amp;HE\Kartu%20Piutang%20Custom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GO"/>
      <sheetName val="BLN"/>
      <sheetName val="BMK"/>
      <sheetName val="DWI"/>
      <sheetName val="HML"/>
      <sheetName val="GBK"/>
      <sheetName val="HPN"/>
      <sheetName val="KDE"/>
      <sheetName val="KLN"/>
      <sheetName val="MKN"/>
      <sheetName val="KPU"/>
      <sheetName val="LAS"/>
      <sheetName val="LOI"/>
      <sheetName val="MGK"/>
      <sheetName val="MDY"/>
      <sheetName val="MHN"/>
      <sheetName val="MGW"/>
      <sheetName val="MLM"/>
      <sheetName val="MTL"/>
      <sheetName val="MYK"/>
      <sheetName val="MUB"/>
      <sheetName val="MYW"/>
      <sheetName val="NPT"/>
      <sheetName val="NLP"/>
      <sheetName val="PHK"/>
      <sheetName val="PTN "/>
      <sheetName val="NSN"/>
      <sheetName val="SBO"/>
      <sheetName val="STW"/>
      <sheetName val="TCL"/>
      <sheetName val="TDW"/>
      <sheetName val="TGO"/>
      <sheetName val="TGY"/>
      <sheetName val="YGN"/>
      <sheetName val="HTY"/>
      <sheetName val="SDG"/>
      <sheetName val="Highest OD"/>
      <sheetName val="SUMMARY ($)"/>
      <sheetName val="Cash Report"/>
      <sheetName val="SUMMARY (MMK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ding"/>
      <sheetName val="Lang"/>
      <sheetName val="Indotrans"/>
      <sheetName val="Citra Graha"/>
      <sheetName val="Bintang Riau"/>
      <sheetName val="Kalimass"/>
      <sheetName val="BBM"/>
      <sheetName val="KPC"/>
      <sheetName val="KJU"/>
      <sheetName val="Dinamika"/>
      <sheetName val="Wahyu "/>
      <sheetName val="Cito"/>
      <sheetName val="CL"/>
      <sheetName val="Pasma"/>
      <sheetName val="Miranti"/>
      <sheetName val="Sarana"/>
      <sheetName val="PIM"/>
      <sheetName val="Kapital "/>
      <sheetName val="Bahana"/>
      <sheetName val="BCemerlang"/>
      <sheetName val="Bahana2 "/>
    </sheetNames>
    <sheetDataSet>
      <sheetData sheetId="0">
        <row r="1">
          <cell r="G1" t="str">
            <v>28-02-2009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T32"/>
  <sheetViews>
    <sheetView tabSelected="1" topLeftCell="B1" zoomScale="106" zoomScaleNormal="106" workbookViewId="0">
      <pane ySplit="3" topLeftCell="A7" activePane="bottomLeft" state="frozen"/>
      <selection activeCell="O271" sqref="O271"/>
      <selection pane="bottomLeft" activeCell="B10" sqref="B10"/>
    </sheetView>
  </sheetViews>
  <sheetFormatPr defaultRowHeight="15" x14ac:dyDescent="0.25"/>
  <cols>
    <col min="1" max="1" width="20.140625" customWidth="1"/>
    <col min="2" max="2" width="31.85546875" customWidth="1"/>
    <col min="3" max="3" width="26.28515625" customWidth="1"/>
    <col min="4" max="5" width="9.140625" customWidth="1"/>
    <col min="6" max="6" width="12.85546875" customWidth="1"/>
    <col min="7" max="7" width="16.42578125" customWidth="1"/>
    <col min="8" max="9" width="16.42578125" hidden="1" customWidth="1"/>
    <col min="10" max="10" width="12.85546875" customWidth="1"/>
    <col min="11" max="11" width="16.5703125" customWidth="1"/>
    <col min="12" max="12" width="15.28515625" style="3" customWidth="1"/>
    <col min="13" max="13" width="25" customWidth="1"/>
    <col min="14" max="14" width="12.85546875" customWidth="1"/>
    <col min="15" max="15" width="14.5703125" customWidth="1"/>
    <col min="16" max="16" width="12.85546875" customWidth="1"/>
    <col min="17" max="17" width="15.42578125" customWidth="1"/>
    <col min="18" max="18" width="26.28515625" style="4" customWidth="1"/>
    <col min="19" max="19" width="26.5703125" style="4" customWidth="1"/>
    <col min="20" max="20" width="14.42578125" customWidth="1"/>
  </cols>
  <sheetData>
    <row r="1" spans="1:19" ht="21" x14ac:dyDescent="0.25">
      <c r="A1" s="1" t="s">
        <v>0</v>
      </c>
      <c r="B1" s="2"/>
    </row>
    <row r="2" spans="1:19" s="13" customFormat="1" ht="24.75" customHeight="1" x14ac:dyDescent="0.25">
      <c r="A2" s="5" t="s">
        <v>1</v>
      </c>
      <c r="B2" s="6" t="s">
        <v>2</v>
      </c>
      <c r="C2" s="7" t="s">
        <v>3</v>
      </c>
      <c r="D2" s="5" t="s">
        <v>4</v>
      </c>
      <c r="E2" s="7" t="s">
        <v>5</v>
      </c>
      <c r="F2" s="7" t="s">
        <v>6</v>
      </c>
      <c r="G2" s="8" t="s">
        <v>7</v>
      </c>
      <c r="H2" s="8" t="s">
        <v>8</v>
      </c>
      <c r="I2" s="9" t="s">
        <v>9</v>
      </c>
      <c r="J2" s="5" t="s">
        <v>10</v>
      </c>
      <c r="K2" s="5"/>
      <c r="L2" s="10" t="s">
        <v>11</v>
      </c>
      <c r="M2" s="7" t="s">
        <v>12</v>
      </c>
      <c r="N2" s="5" t="s">
        <v>13</v>
      </c>
      <c r="O2" s="5"/>
      <c r="P2" s="5" t="s">
        <v>14</v>
      </c>
      <c r="Q2" s="5"/>
      <c r="R2" s="11" t="s">
        <v>15</v>
      </c>
      <c r="S2" s="12" t="s">
        <v>16</v>
      </c>
    </row>
    <row r="3" spans="1:19" s="13" customFormat="1" ht="21.75" customHeight="1" x14ac:dyDescent="0.25">
      <c r="A3" s="5"/>
      <c r="B3" s="14" t="s">
        <v>17</v>
      </c>
      <c r="C3" s="15"/>
      <c r="D3" s="5"/>
      <c r="E3" s="15"/>
      <c r="F3" s="15"/>
      <c r="G3" s="16"/>
      <c r="H3" s="16"/>
      <c r="I3" s="17"/>
      <c r="J3" s="18" t="s">
        <v>18</v>
      </c>
      <c r="K3" s="18" t="s">
        <v>19</v>
      </c>
      <c r="L3" s="19"/>
      <c r="M3" s="15"/>
      <c r="N3" s="18" t="s">
        <v>18</v>
      </c>
      <c r="O3" s="18" t="s">
        <v>19</v>
      </c>
      <c r="P3" s="18" t="s">
        <v>18</v>
      </c>
      <c r="Q3" s="18" t="s">
        <v>19</v>
      </c>
      <c r="R3" s="20"/>
      <c r="S3" s="21"/>
    </row>
    <row r="4" spans="1:19" s="34" customFormat="1" ht="25.5" customHeight="1" x14ac:dyDescent="0.25">
      <c r="A4" s="22">
        <v>42093</v>
      </c>
      <c r="B4" s="23" t="s">
        <v>20</v>
      </c>
      <c r="C4" s="23" t="s">
        <v>21</v>
      </c>
      <c r="D4" s="24" t="s">
        <v>22</v>
      </c>
      <c r="E4" s="25" t="str">
        <f t="shared" ref="E4:E11" si="0">TEXT(A4,"yyy")</f>
        <v>2015</v>
      </c>
      <c r="F4" s="25"/>
      <c r="G4" s="26" t="s">
        <v>23</v>
      </c>
      <c r="H4" s="27" t="s">
        <v>24</v>
      </c>
      <c r="I4" s="27">
        <f t="shared" ref="I4:I9" ca="1" si="1">TODAY()-(A4+30)</f>
        <v>3046</v>
      </c>
      <c r="J4" s="28">
        <v>35.979999999999997</v>
      </c>
      <c r="K4" s="29"/>
      <c r="L4" s="30"/>
      <c r="M4" s="31"/>
      <c r="N4" s="31"/>
      <c r="O4" s="31"/>
      <c r="P4" s="32">
        <f t="shared" ref="P4:Q15" si="2">J4-N4</f>
        <v>35.979999999999997</v>
      </c>
      <c r="Q4" s="32">
        <f t="shared" si="2"/>
        <v>0</v>
      </c>
      <c r="R4" s="33"/>
      <c r="S4" s="33" t="s">
        <v>25</v>
      </c>
    </row>
    <row r="5" spans="1:19" s="34" customFormat="1" ht="25.5" customHeight="1" x14ac:dyDescent="0.25">
      <c r="A5" s="22">
        <v>42254</v>
      </c>
      <c r="B5" s="23" t="s">
        <v>26</v>
      </c>
      <c r="C5" s="23" t="s">
        <v>27</v>
      </c>
      <c r="D5" s="24" t="s">
        <v>22</v>
      </c>
      <c r="E5" s="25" t="str">
        <f t="shared" si="0"/>
        <v>2015</v>
      </c>
      <c r="F5" s="25"/>
      <c r="G5" s="26" t="s">
        <v>23</v>
      </c>
      <c r="H5" s="27" t="s">
        <v>24</v>
      </c>
      <c r="I5" s="27">
        <f t="shared" ca="1" si="1"/>
        <v>2885</v>
      </c>
      <c r="J5" s="28">
        <v>163.6</v>
      </c>
      <c r="K5" s="29"/>
      <c r="L5" s="30"/>
      <c r="M5" s="31"/>
      <c r="N5" s="31"/>
      <c r="O5" s="31"/>
      <c r="P5" s="32">
        <f t="shared" si="2"/>
        <v>163.6</v>
      </c>
      <c r="Q5" s="32">
        <f t="shared" si="2"/>
        <v>0</v>
      </c>
      <c r="R5" s="33"/>
      <c r="S5" s="33" t="s">
        <v>25</v>
      </c>
    </row>
    <row r="6" spans="1:19" s="34" customFormat="1" ht="25.5" customHeight="1" x14ac:dyDescent="0.25">
      <c r="A6" s="22">
        <v>42284</v>
      </c>
      <c r="B6" s="23" t="s">
        <v>28</v>
      </c>
      <c r="C6" s="23" t="s">
        <v>27</v>
      </c>
      <c r="D6" s="24" t="s">
        <v>22</v>
      </c>
      <c r="E6" s="25" t="str">
        <f t="shared" si="0"/>
        <v>2015</v>
      </c>
      <c r="F6" s="25"/>
      <c r="G6" s="26" t="s">
        <v>23</v>
      </c>
      <c r="H6" s="27" t="s">
        <v>24</v>
      </c>
      <c r="I6" s="27">
        <f t="shared" ca="1" si="1"/>
        <v>2855</v>
      </c>
      <c r="J6" s="28">
        <v>153.54</v>
      </c>
      <c r="K6" s="29"/>
      <c r="L6" s="30"/>
      <c r="M6" s="31"/>
      <c r="N6" s="31"/>
      <c r="O6" s="31"/>
      <c r="P6" s="32">
        <f t="shared" si="2"/>
        <v>153.54</v>
      </c>
      <c r="Q6" s="32">
        <f t="shared" si="2"/>
        <v>0</v>
      </c>
      <c r="R6" s="33"/>
      <c r="S6" s="33" t="s">
        <v>25</v>
      </c>
    </row>
    <row r="7" spans="1:19" s="34" customFormat="1" ht="25.5" customHeight="1" x14ac:dyDescent="0.25">
      <c r="A7" s="22">
        <v>43347</v>
      </c>
      <c r="B7" s="23" t="s">
        <v>29</v>
      </c>
      <c r="C7" s="23" t="s">
        <v>30</v>
      </c>
      <c r="D7" s="24" t="s">
        <v>22</v>
      </c>
      <c r="E7" s="25" t="str">
        <f t="shared" si="0"/>
        <v>2018</v>
      </c>
      <c r="F7" s="24"/>
      <c r="G7" s="26" t="s">
        <v>23</v>
      </c>
      <c r="H7" s="26" t="s">
        <v>31</v>
      </c>
      <c r="I7" s="35">
        <f t="shared" ca="1" si="1"/>
        <v>1792</v>
      </c>
      <c r="J7" s="28">
        <v>186.8</v>
      </c>
      <c r="K7" s="36"/>
      <c r="L7" s="37"/>
      <c r="M7" s="38"/>
      <c r="N7" s="29"/>
      <c r="O7" s="29"/>
      <c r="P7" s="32">
        <f t="shared" si="2"/>
        <v>186.8</v>
      </c>
      <c r="Q7" s="32">
        <f t="shared" si="2"/>
        <v>0</v>
      </c>
      <c r="R7" s="33"/>
      <c r="S7" s="33" t="s">
        <v>32</v>
      </c>
    </row>
    <row r="8" spans="1:19" s="34" customFormat="1" ht="25.5" customHeight="1" x14ac:dyDescent="0.25">
      <c r="A8" s="22">
        <v>43640</v>
      </c>
      <c r="B8" s="23" t="s">
        <v>33</v>
      </c>
      <c r="C8" s="23" t="s">
        <v>34</v>
      </c>
      <c r="D8" s="24" t="s">
        <v>22</v>
      </c>
      <c r="E8" s="25" t="str">
        <f t="shared" si="0"/>
        <v>2019</v>
      </c>
      <c r="F8" s="24" t="s">
        <v>35</v>
      </c>
      <c r="G8" s="26" t="s">
        <v>23</v>
      </c>
      <c r="H8" s="26"/>
      <c r="I8" s="35">
        <f t="shared" ca="1" si="1"/>
        <v>1499</v>
      </c>
      <c r="J8" s="28">
        <v>114.66</v>
      </c>
      <c r="K8" s="29"/>
      <c r="L8" s="30"/>
      <c r="M8" s="31"/>
      <c r="N8" s="29"/>
      <c r="O8" s="29"/>
      <c r="P8" s="32">
        <f t="shared" si="2"/>
        <v>114.66</v>
      </c>
      <c r="Q8" s="32">
        <f t="shared" si="2"/>
        <v>0</v>
      </c>
      <c r="R8" s="33"/>
      <c r="S8" s="33" t="s">
        <v>25</v>
      </c>
    </row>
    <row r="9" spans="1:19" s="34" customFormat="1" ht="25.5" customHeight="1" x14ac:dyDescent="0.25">
      <c r="A9" s="22">
        <v>44187</v>
      </c>
      <c r="B9" s="23" t="s">
        <v>36</v>
      </c>
      <c r="C9" s="23" t="s">
        <v>37</v>
      </c>
      <c r="D9" s="24" t="s">
        <v>22</v>
      </c>
      <c r="E9" s="25" t="str">
        <f t="shared" si="0"/>
        <v>2020</v>
      </c>
      <c r="F9" s="24" t="s">
        <v>35</v>
      </c>
      <c r="G9" s="26" t="s">
        <v>23</v>
      </c>
      <c r="H9" s="26"/>
      <c r="I9" s="35">
        <f t="shared" ca="1" si="1"/>
        <v>952</v>
      </c>
      <c r="J9" s="28">
        <v>338.77199999999999</v>
      </c>
      <c r="K9" s="29"/>
      <c r="L9" s="30"/>
      <c r="M9" s="31"/>
      <c r="N9" s="29"/>
      <c r="O9" s="29"/>
      <c r="P9" s="32">
        <f t="shared" si="2"/>
        <v>338.77199999999999</v>
      </c>
      <c r="Q9" s="32">
        <f t="shared" si="2"/>
        <v>0</v>
      </c>
      <c r="R9" s="33"/>
      <c r="S9" s="39" t="s">
        <v>38</v>
      </c>
    </row>
    <row r="10" spans="1:19" s="51" customFormat="1" ht="25.5" customHeight="1" x14ac:dyDescent="0.25">
      <c r="A10" s="40">
        <v>45117</v>
      </c>
      <c r="B10" s="41" t="s">
        <v>39</v>
      </c>
      <c r="C10" s="41" t="s">
        <v>40</v>
      </c>
      <c r="D10" s="42" t="s">
        <v>22</v>
      </c>
      <c r="E10" s="43" t="str">
        <f t="shared" si="0"/>
        <v>2023</v>
      </c>
      <c r="F10" s="42" t="s">
        <v>35</v>
      </c>
      <c r="G10" s="44" t="s">
        <v>41</v>
      </c>
      <c r="H10" s="44"/>
      <c r="I10" s="35"/>
      <c r="J10" s="45"/>
      <c r="K10" s="46">
        <v>245200</v>
      </c>
      <c r="L10" s="47">
        <v>45117</v>
      </c>
      <c r="M10" s="48" t="s">
        <v>42</v>
      </c>
      <c r="N10" s="46"/>
      <c r="O10" s="46">
        <v>245200</v>
      </c>
      <c r="P10" s="49">
        <f t="shared" si="2"/>
        <v>0</v>
      </c>
      <c r="Q10" s="49">
        <f t="shared" si="2"/>
        <v>0</v>
      </c>
      <c r="R10" s="50"/>
      <c r="S10" s="50"/>
    </row>
    <row r="11" spans="1:19" s="51" customFormat="1" ht="25.5" customHeight="1" x14ac:dyDescent="0.25">
      <c r="A11" s="40">
        <v>45133</v>
      </c>
      <c r="B11" s="41" t="s">
        <v>43</v>
      </c>
      <c r="C11" s="41" t="s">
        <v>44</v>
      </c>
      <c r="D11" s="42" t="s">
        <v>22</v>
      </c>
      <c r="E11" s="43" t="str">
        <f t="shared" si="0"/>
        <v>2023</v>
      </c>
      <c r="F11" s="42" t="s">
        <v>45</v>
      </c>
      <c r="G11" s="44" t="s">
        <v>41</v>
      </c>
      <c r="H11" s="44"/>
      <c r="I11" s="35"/>
      <c r="J11" s="45"/>
      <c r="K11" s="46">
        <v>313500</v>
      </c>
      <c r="L11" s="47">
        <v>45133</v>
      </c>
      <c r="M11" s="48" t="s">
        <v>46</v>
      </c>
      <c r="N11" s="46"/>
      <c r="O11" s="46">
        <v>313500</v>
      </c>
      <c r="P11" s="49">
        <f t="shared" si="2"/>
        <v>0</v>
      </c>
      <c r="Q11" s="49">
        <f t="shared" si="2"/>
        <v>0</v>
      </c>
      <c r="R11" s="50"/>
      <c r="S11" s="50"/>
    </row>
    <row r="12" spans="1:19" s="34" customFormat="1" ht="25.5" customHeight="1" x14ac:dyDescent="0.25">
      <c r="A12" s="22"/>
      <c r="B12" s="23"/>
      <c r="C12" s="23"/>
      <c r="D12" s="24"/>
      <c r="E12" s="24"/>
      <c r="F12" s="24"/>
      <c r="G12" s="24"/>
      <c r="H12" s="26"/>
      <c r="I12" s="35"/>
      <c r="J12" s="28"/>
      <c r="K12" s="29"/>
      <c r="L12" s="30"/>
      <c r="M12" s="31"/>
      <c r="N12" s="29"/>
      <c r="O12" s="29"/>
      <c r="P12" s="32">
        <f t="shared" si="2"/>
        <v>0</v>
      </c>
      <c r="Q12" s="32">
        <f t="shared" si="2"/>
        <v>0</v>
      </c>
      <c r="R12" s="33"/>
      <c r="S12" s="33"/>
    </row>
    <row r="13" spans="1:19" s="34" customFormat="1" ht="25.5" customHeight="1" x14ac:dyDescent="0.25">
      <c r="A13" s="22"/>
      <c r="B13" s="23"/>
      <c r="C13" s="23"/>
      <c r="D13" s="24"/>
      <c r="E13" s="24"/>
      <c r="F13" s="24"/>
      <c r="G13" s="24"/>
      <c r="H13" s="26"/>
      <c r="I13" s="35"/>
      <c r="J13" s="28"/>
      <c r="K13" s="29"/>
      <c r="L13" s="30"/>
      <c r="M13" s="31"/>
      <c r="N13" s="29"/>
      <c r="O13" s="29"/>
      <c r="P13" s="32">
        <f t="shared" si="2"/>
        <v>0</v>
      </c>
      <c r="Q13" s="32">
        <f t="shared" si="2"/>
        <v>0</v>
      </c>
      <c r="R13" s="33"/>
      <c r="S13" s="33"/>
    </row>
    <row r="14" spans="1:19" s="34" customFormat="1" ht="25.5" customHeight="1" x14ac:dyDescent="0.25">
      <c r="A14" s="22"/>
      <c r="B14" s="23"/>
      <c r="C14" s="23"/>
      <c r="D14" s="24"/>
      <c r="E14" s="24"/>
      <c r="F14" s="24"/>
      <c r="G14" s="24"/>
      <c r="H14" s="26"/>
      <c r="I14" s="35"/>
      <c r="J14" s="28"/>
      <c r="K14" s="29"/>
      <c r="L14" s="30"/>
      <c r="M14" s="31"/>
      <c r="N14" s="29"/>
      <c r="O14" s="29"/>
      <c r="P14" s="32">
        <f t="shared" si="2"/>
        <v>0</v>
      </c>
      <c r="Q14" s="32">
        <f t="shared" si="2"/>
        <v>0</v>
      </c>
      <c r="R14" s="33"/>
      <c r="S14" s="33"/>
    </row>
    <row r="15" spans="1:19" s="34" customFormat="1" ht="25.5" customHeight="1" x14ac:dyDescent="0.25">
      <c r="A15" s="22"/>
      <c r="B15" s="23"/>
      <c r="C15" s="23"/>
      <c r="D15" s="24"/>
      <c r="E15" s="24"/>
      <c r="F15" s="24"/>
      <c r="G15" s="52"/>
      <c r="H15" s="26"/>
      <c r="I15" s="35"/>
      <c r="J15" s="28">
        <v>0</v>
      </c>
      <c r="K15" s="29"/>
      <c r="L15" s="30"/>
      <c r="M15" s="31"/>
      <c r="N15" s="29"/>
      <c r="O15" s="29"/>
      <c r="P15" s="32">
        <f t="shared" si="2"/>
        <v>0</v>
      </c>
      <c r="Q15" s="32">
        <f t="shared" si="2"/>
        <v>0</v>
      </c>
      <c r="R15" s="33"/>
      <c r="S15" s="33"/>
    </row>
    <row r="16" spans="1:19" s="34" customFormat="1" ht="25.5" customHeight="1" x14ac:dyDescent="0.25">
      <c r="A16" s="53"/>
      <c r="B16" s="54"/>
      <c r="C16" s="54"/>
      <c r="D16" s="55"/>
      <c r="E16" s="55"/>
      <c r="F16" s="55"/>
      <c r="G16" s="56"/>
      <c r="H16" s="56"/>
      <c r="I16" s="57"/>
      <c r="J16" s="58"/>
      <c r="K16" s="58"/>
      <c r="L16" s="59"/>
      <c r="M16" s="60"/>
      <c r="N16" s="58"/>
      <c r="O16" s="58"/>
      <c r="P16" s="61"/>
      <c r="Q16" s="61"/>
      <c r="R16" s="62"/>
      <c r="S16" s="62"/>
    </row>
    <row r="17" spans="9:20" ht="19.5" thickBot="1" x14ac:dyDescent="0.35">
      <c r="I17" s="3"/>
      <c r="N17" t="s">
        <v>47</v>
      </c>
      <c r="P17" s="63">
        <f>SUBTOTAL(9,P4:P15)</f>
        <v>993.35200000000009</v>
      </c>
      <c r="Q17" s="63">
        <f>SUBTOTAL(9,Q4:Q15)</f>
        <v>0</v>
      </c>
      <c r="R17" s="64"/>
      <c r="S17" s="64"/>
    </row>
    <row r="18" spans="9:20" ht="15.75" thickTop="1" x14ac:dyDescent="0.25">
      <c r="J18" s="65"/>
      <c r="K18" s="65"/>
      <c r="R18" s="64"/>
    </row>
    <row r="20" spans="9:20" x14ac:dyDescent="0.25">
      <c r="J20" s="66"/>
      <c r="K20" s="66"/>
      <c r="L20" s="67"/>
      <c r="M20" s="66"/>
      <c r="N20" s="68" t="s">
        <v>48</v>
      </c>
      <c r="O20" s="68"/>
      <c r="P20" s="69">
        <f>P17</f>
        <v>993.35200000000009</v>
      </c>
      <c r="Q20" s="69">
        <f>Q17</f>
        <v>0</v>
      </c>
      <c r="R20" s="70" t="s">
        <v>48</v>
      </c>
      <c r="S20" s="71">
        <f>P20</f>
        <v>993.35200000000009</v>
      </c>
      <c r="T20" s="71">
        <f>Q20</f>
        <v>0</v>
      </c>
    </row>
    <row r="21" spans="9:20" x14ac:dyDescent="0.25">
      <c r="J21" s="66" t="s">
        <v>49</v>
      </c>
      <c r="K21" s="66"/>
      <c r="L21" s="72"/>
      <c r="M21" s="66"/>
      <c r="N21" s="73" t="s">
        <v>50</v>
      </c>
      <c r="O21" s="73"/>
      <c r="P21" s="69"/>
      <c r="Q21" s="69"/>
      <c r="R21" s="70" t="s">
        <v>51</v>
      </c>
      <c r="S21" s="71">
        <f>P21+P22+P23+P24+P25</f>
        <v>993.35200000000009</v>
      </c>
      <c r="T21" s="71">
        <f>Q21+Q22+Q23+Q24+Q25</f>
        <v>0</v>
      </c>
    </row>
    <row r="22" spans="9:20" x14ac:dyDescent="0.25">
      <c r="J22" s="66" t="s">
        <v>52</v>
      </c>
      <c r="K22" s="66"/>
      <c r="L22" s="72"/>
      <c r="M22" s="72"/>
      <c r="N22" s="73" t="s">
        <v>53</v>
      </c>
      <c r="O22" s="73"/>
      <c r="P22" s="69"/>
      <c r="Q22" s="69"/>
      <c r="R22" s="74"/>
      <c r="S22" s="74"/>
      <c r="T22" s="75"/>
    </row>
    <row r="23" spans="9:20" ht="15.75" thickBot="1" x14ac:dyDescent="0.3">
      <c r="J23" s="66" t="s">
        <v>54</v>
      </c>
      <c r="K23" s="66"/>
      <c r="L23" s="76" t="e">
        <f>L22/L21</f>
        <v>#DIV/0!</v>
      </c>
      <c r="M23" s="76" t="e">
        <f>M22/M21</f>
        <v>#DIV/0!</v>
      </c>
      <c r="N23" s="70" t="s">
        <v>55</v>
      </c>
      <c r="O23" s="70"/>
      <c r="P23" s="69"/>
      <c r="Q23" s="69"/>
      <c r="R23" s="74"/>
      <c r="S23" s="74"/>
      <c r="T23" s="75"/>
    </row>
    <row r="24" spans="9:20" ht="15.75" thickTop="1" x14ac:dyDescent="0.25">
      <c r="J24" s="66"/>
      <c r="K24" s="66"/>
      <c r="L24" s="67"/>
      <c r="M24" s="66"/>
      <c r="N24" s="70" t="s">
        <v>56</v>
      </c>
      <c r="O24" s="70"/>
      <c r="P24" s="69"/>
      <c r="Q24" s="69"/>
      <c r="R24" s="74"/>
      <c r="S24" s="74"/>
      <c r="T24" s="75"/>
    </row>
    <row r="25" spans="9:20" x14ac:dyDescent="0.25">
      <c r="J25" s="66"/>
      <c r="K25" s="66"/>
      <c r="L25" s="67"/>
      <c r="M25" s="66"/>
      <c r="N25" s="70" t="s">
        <v>23</v>
      </c>
      <c r="O25" s="70"/>
      <c r="P25" s="69">
        <f>SUBTOTAL(9,P4:P9)</f>
        <v>993.35200000000009</v>
      </c>
      <c r="Q25" s="69"/>
      <c r="R25" s="74"/>
      <c r="S25" s="74"/>
      <c r="T25" s="75"/>
    </row>
    <row r="26" spans="9:20" x14ac:dyDescent="0.25">
      <c r="J26" s="66"/>
      <c r="K26" s="66"/>
      <c r="L26" s="67"/>
      <c r="M26" s="66"/>
      <c r="N26" s="70" t="s">
        <v>57</v>
      </c>
      <c r="O26" s="70"/>
      <c r="P26" s="69"/>
      <c r="Q26" s="69"/>
      <c r="R26" s="74"/>
      <c r="S26" s="77">
        <f>S21/S20</f>
        <v>1</v>
      </c>
      <c r="T26" s="75"/>
    </row>
    <row r="27" spans="9:20" x14ac:dyDescent="0.25">
      <c r="J27" s="66"/>
      <c r="K27" s="66"/>
      <c r="L27" s="67"/>
      <c r="M27" s="66"/>
      <c r="N27" s="70" t="s">
        <v>41</v>
      </c>
      <c r="O27" s="70"/>
      <c r="P27" s="69"/>
      <c r="Q27" s="69">
        <f>SUBTOTAL(9,Q10:Q15)</f>
        <v>0</v>
      </c>
      <c r="R27" s="74" t="s">
        <v>41</v>
      </c>
      <c r="S27" s="78">
        <f>SUBTOTAL(9,J10:J15)</f>
        <v>0</v>
      </c>
      <c r="T27" s="78">
        <f>SUBTOTAL(9,K10:K15)</f>
        <v>558700</v>
      </c>
    </row>
    <row r="28" spans="9:20" x14ac:dyDescent="0.25">
      <c r="J28" s="66"/>
      <c r="K28" s="66"/>
      <c r="L28" s="67"/>
      <c r="M28" s="66"/>
      <c r="N28" s="66"/>
      <c r="O28" s="66"/>
      <c r="P28" s="66"/>
      <c r="Q28" s="66"/>
      <c r="R28" s="74" t="s">
        <v>13</v>
      </c>
      <c r="S28" s="78">
        <f>SUBTOTAL(9,N10:N15)</f>
        <v>0</v>
      </c>
      <c r="T28" s="78">
        <f>SUBTOTAL(9,O10:O15)</f>
        <v>558700</v>
      </c>
    </row>
    <row r="29" spans="9:20" x14ac:dyDescent="0.25">
      <c r="J29" s="66" t="s">
        <v>58</v>
      </c>
      <c r="K29" s="66"/>
      <c r="L29" s="79">
        <f>SUBTOTAL(9,J4:J9)</f>
        <v>993.35200000000009</v>
      </c>
      <c r="M29" s="66"/>
      <c r="N29" s="66"/>
      <c r="O29" s="66"/>
      <c r="P29" s="66"/>
      <c r="Q29" s="66"/>
      <c r="R29" s="74"/>
      <c r="S29" s="74"/>
      <c r="T29" s="75"/>
    </row>
    <row r="30" spans="9:20" x14ac:dyDescent="0.25">
      <c r="J30" s="66" t="s">
        <v>13</v>
      </c>
      <c r="K30" s="66"/>
      <c r="L30" s="80">
        <f>SUBTOTAL(9,N4:N9)</f>
        <v>0</v>
      </c>
      <c r="M30" s="66"/>
      <c r="N30" s="66"/>
      <c r="O30" s="66"/>
      <c r="P30" s="66"/>
      <c r="Q30" s="66"/>
      <c r="R30" s="74"/>
      <c r="S30" s="74"/>
      <c r="T30" s="75"/>
    </row>
    <row r="31" spans="9:20" ht="15.75" thickBot="1" x14ac:dyDescent="0.3">
      <c r="J31" s="66" t="s">
        <v>54</v>
      </c>
      <c r="K31" s="66"/>
      <c r="L31" s="76">
        <f>L30/L29</f>
        <v>0</v>
      </c>
      <c r="M31" s="76" t="e">
        <f>M30/M29</f>
        <v>#DIV/0!</v>
      </c>
      <c r="N31" s="66" t="s">
        <v>59</v>
      </c>
      <c r="O31" s="66"/>
      <c r="P31" s="81">
        <f>SUM(P21:P27)</f>
        <v>993.35200000000009</v>
      </c>
      <c r="Q31" s="81">
        <f>SUM(Q21:Q27)</f>
        <v>0</v>
      </c>
      <c r="R31" s="82">
        <f>P20-P31</f>
        <v>0</v>
      </c>
      <c r="S31" s="74"/>
      <c r="T31" s="75"/>
    </row>
    <row r="32" spans="9:20" ht="15.75" thickTop="1" x14ac:dyDescent="0.25"/>
  </sheetData>
  <mergeCells count="15">
    <mergeCell ref="P2:Q2"/>
    <mergeCell ref="R2:R3"/>
    <mergeCell ref="S2:S3"/>
    <mergeCell ref="H2:H3"/>
    <mergeCell ref="I2:I3"/>
    <mergeCell ref="J2:K2"/>
    <mergeCell ref="L2:L3"/>
    <mergeCell ref="M2:M3"/>
    <mergeCell ref="N2:O2"/>
    <mergeCell ref="A2:A3"/>
    <mergeCell ref="C2:C3"/>
    <mergeCell ref="D2:D3"/>
    <mergeCell ref="E2:E3"/>
    <mergeCell ref="F2:F3"/>
    <mergeCell ref="G2:G3"/>
  </mergeCells>
  <conditionalFormatting sqref="B16">
    <cfRule type="duplicateValues" dxfId="3" priority="1"/>
  </conditionalFormatting>
  <conditionalFormatting sqref="B7">
    <cfRule type="duplicateValues" dxfId="2" priority="2"/>
  </conditionalFormatting>
  <conditionalFormatting sqref="B4:B6">
    <cfRule type="duplicateValues" dxfId="1" priority="3"/>
  </conditionalFormatting>
  <conditionalFormatting sqref="B8:B15">
    <cfRule type="duplicateValues" dxfId="0" priority="4"/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TGY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2023-08-31T07:34:53Z</dcterms:created>
  <dcterms:modified xsi:type="dcterms:W3CDTF">2023-08-31T07:35:09Z</dcterms:modified>
</cp:coreProperties>
</file>